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:\Grupy\DE\KPO\2. Regulamin naboru\1_Regulamin naboru wniosków\Regulamin naboru_PP szkoły_KPO\"/>
    </mc:Choice>
  </mc:AlternateContent>
  <xr:revisionPtr revIDLastSave="0" documentId="13_ncr:1_{F2F077C3-5435-4B46-8B86-5D66691FF8A4}" xr6:coauthVersionLast="47" xr6:coauthVersionMax="47" xr10:uidLastSave="{00000000-0000-0000-0000-000000000000}"/>
  <bookViews>
    <workbookView xWindow="-108" yWindow="-108" windowWidth="23256" windowHeight="12576" tabRatio="770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'1.StrTytułowa'!$B$4:$K$42</definedName>
    <definedName name="_xlnm.Print_Area" localSheetId="1">'2.ZakresRzeczowy'!$B$2:$X$19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'B-01'!$B$2:$N$55</definedName>
    <definedName name="_xlnm.Print_Area" localSheetId="3">'B-02'!$B$2:$N$55</definedName>
    <definedName name="_xlnm.Print_Area" localSheetId="4">'B-03'!$B$2:$N$55</definedName>
    <definedName name="_xlnm.Print_Area" localSheetId="5">'B-04'!$B$2:$N$55</definedName>
    <definedName name="_xlnm.Print_Area" localSheetId="6">'B-05'!$B$2:$N$55</definedName>
    <definedName name="_xlnm.Print_Area" localSheetId="7">'B-06'!$B$2:$N$55</definedName>
    <definedName name="_xlnm.Print_Area" localSheetId="8">'B-07'!$B$2:$N$55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4" l="1"/>
  <c r="R20" i="4" s="1"/>
  <c r="J20" i="1"/>
  <c r="J19" i="1"/>
  <c r="J18" i="1"/>
  <c r="J21" i="1" s="1"/>
  <c r="J17" i="1"/>
  <c r="J16" i="1"/>
  <c r="J15" i="1"/>
  <c r="J14" i="1"/>
  <c r="H13" i="2"/>
  <c r="H12" i="2"/>
  <c r="H11" i="2"/>
  <c r="H10" i="2"/>
  <c r="H9" i="2"/>
  <c r="H8" i="2"/>
  <c r="H7" i="2"/>
  <c r="Q21" i="9"/>
  <c r="R21" i="9" s="1"/>
  <c r="N21" i="9"/>
  <c r="H21" i="9"/>
  <c r="Q21" i="8"/>
  <c r="R21" i="8" s="1"/>
  <c r="N21" i="8"/>
  <c r="H21" i="8"/>
  <c r="Q21" i="7"/>
  <c r="R21" i="7" s="1"/>
  <c r="N21" i="7"/>
  <c r="H21" i="7"/>
  <c r="Q21" i="6"/>
  <c r="R21" i="6" s="1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N23" i="9"/>
  <c r="N26" i="9" s="1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1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1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H16" i="7"/>
  <c r="N15" i="7"/>
  <c r="H15" i="7"/>
  <c r="F11" i="7"/>
  <c r="N23" i="6"/>
  <c r="N26" i="6" s="1"/>
  <c r="H23" i="6"/>
  <c r="H26" i="6" s="1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1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1" i="5"/>
  <c r="N23" i="4"/>
  <c r="N26" i="4" s="1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19" i="4"/>
  <c r="R19" i="4" s="1"/>
  <c r="Q18" i="4"/>
  <c r="R18" i="4" s="1"/>
  <c r="Q17" i="4"/>
  <c r="R17" i="4" s="1"/>
  <c r="Q16" i="4"/>
  <c r="R16" i="4" s="1"/>
  <c r="Q15" i="4"/>
  <c r="R15" i="4" s="1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R13" i="2"/>
  <c r="Q13" i="2"/>
  <c r="P13" i="2"/>
  <c r="O13" i="2"/>
  <c r="N13" i="2"/>
  <c r="R12" i="2"/>
  <c r="Q12" i="2"/>
  <c r="P12" i="2"/>
  <c r="O12" i="2"/>
  <c r="N12" i="2"/>
  <c r="R11" i="2"/>
  <c r="Q11" i="2"/>
  <c r="P11" i="2"/>
  <c r="O11" i="2"/>
  <c r="N11" i="2"/>
  <c r="R10" i="2"/>
  <c r="Q10" i="2"/>
  <c r="P10" i="2"/>
  <c r="O10" i="2"/>
  <c r="N10" i="2"/>
  <c r="R9" i="2"/>
  <c r="Q9" i="2"/>
  <c r="P9" i="2"/>
  <c r="O9" i="2"/>
  <c r="N9" i="2"/>
  <c r="R8" i="2"/>
  <c r="Q8" i="2"/>
  <c r="P8" i="2"/>
  <c r="O8" i="2"/>
  <c r="N8" i="2"/>
  <c r="R7" i="2"/>
  <c r="Q7" i="2"/>
  <c r="P7" i="2"/>
  <c r="O7" i="2"/>
  <c r="N7" i="2"/>
  <c r="V13" i="2"/>
  <c r="U13" i="2"/>
  <c r="T13" i="2"/>
  <c r="S13" i="2"/>
  <c r="V12" i="2"/>
  <c r="U12" i="2"/>
  <c r="T12" i="2"/>
  <c r="S12" i="2"/>
  <c r="V11" i="2"/>
  <c r="U11" i="2"/>
  <c r="T11" i="2"/>
  <c r="S11" i="2"/>
  <c r="V10" i="2"/>
  <c r="U10" i="2"/>
  <c r="T10" i="2"/>
  <c r="S10" i="2"/>
  <c r="V9" i="2"/>
  <c r="U9" i="2"/>
  <c r="T9" i="2"/>
  <c r="S9" i="2"/>
  <c r="V8" i="2"/>
  <c r="U8" i="2"/>
  <c r="T8" i="2"/>
  <c r="S8" i="2"/>
  <c r="V7" i="2"/>
  <c r="U7" i="2"/>
  <c r="T7" i="2"/>
  <c r="S7" i="2"/>
  <c r="M13" i="2"/>
  <c r="L13" i="2"/>
  <c r="K13" i="2"/>
  <c r="J13" i="2"/>
  <c r="I13" i="2"/>
  <c r="M12" i="2"/>
  <c r="L12" i="2"/>
  <c r="K12" i="2"/>
  <c r="J12" i="2"/>
  <c r="I12" i="2"/>
  <c r="M11" i="2"/>
  <c r="L11" i="2"/>
  <c r="K11" i="2"/>
  <c r="J11" i="2"/>
  <c r="I11" i="2"/>
  <c r="M10" i="2"/>
  <c r="L10" i="2"/>
  <c r="K10" i="2"/>
  <c r="J10" i="2"/>
  <c r="I10" i="2"/>
  <c r="M9" i="2"/>
  <c r="L9" i="2"/>
  <c r="K9" i="2"/>
  <c r="J9" i="2"/>
  <c r="I9" i="2"/>
  <c r="M8" i="2"/>
  <c r="L8" i="2"/>
  <c r="K8" i="2"/>
  <c r="J8" i="2"/>
  <c r="I8" i="2"/>
  <c r="M7" i="2"/>
  <c r="L7" i="2"/>
  <c r="K7" i="2"/>
  <c r="J7" i="2"/>
  <c r="I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G13" i="2"/>
  <c r="G12" i="2"/>
  <c r="G11" i="2"/>
  <c r="G10" i="2"/>
  <c r="G9" i="2"/>
  <c r="G8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X14" i="2"/>
  <c r="W14" i="2"/>
  <c r="V14" i="2"/>
  <c r="I29" i="1" s="1"/>
  <c r="O14" i="2"/>
  <c r="T14" i="2"/>
  <c r="R14" i="2"/>
  <c r="Q14" i="2"/>
  <c r="P14" i="2"/>
  <c r="N14" i="2"/>
  <c r="I28" i="1" s="1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C8" i="10" l="1"/>
  <c r="I25" i="1"/>
  <c r="K9" i="10"/>
  <c r="K13" i="10"/>
  <c r="Q13" i="10"/>
  <c r="Q12" i="10"/>
  <c r="Q14" i="10"/>
  <c r="O27" i="7"/>
  <c r="M31" i="7" s="1"/>
  <c r="Q10" i="10"/>
  <c r="C12" i="2"/>
  <c r="G14" i="2"/>
  <c r="C14" i="10"/>
  <c r="C9" i="2"/>
  <c r="C8" i="2"/>
  <c r="L10" i="10"/>
  <c r="U14" i="2"/>
  <c r="I26" i="1" s="1"/>
  <c r="I14" i="2"/>
  <c r="J14" i="2"/>
  <c r="S14" i="2"/>
  <c r="I27" i="1" s="1"/>
  <c r="K14" i="2"/>
  <c r="L14" i="2"/>
  <c r="M14" i="2"/>
  <c r="C10" i="2"/>
  <c r="L11" i="10"/>
  <c r="O11" i="10"/>
  <c r="O26" i="6"/>
  <c r="F33" i="6" s="1"/>
  <c r="L9" i="10"/>
  <c r="I9" i="10"/>
  <c r="C11" i="2"/>
  <c r="C7" i="2"/>
  <c r="H14" i="2"/>
  <c r="I24" i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AD8" i="10" s="1"/>
  <c r="O8" i="10"/>
  <c r="Q8" i="10"/>
  <c r="O29" i="3"/>
  <c r="M33" i="3" s="1"/>
  <c r="K8" i="10"/>
  <c r="J8" i="10"/>
  <c r="AB8" i="10" s="1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AD15" i="10" s="1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B15" i="10" s="1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2" i="1" l="1"/>
  <c r="U15" i="10"/>
  <c r="I22" i="10" s="1"/>
  <c r="W15" i="10"/>
  <c r="K18" i="10"/>
  <c r="I33" i="1"/>
  <c r="T15" i="10"/>
  <c r="S15" i="10"/>
  <c r="I20" i="10" s="1"/>
  <c r="V15" i="10"/>
  <c r="I23" i="10" s="1"/>
  <c r="I37" i="1" s="1"/>
  <c r="R15" i="10"/>
  <c r="I19" i="10" s="1"/>
  <c r="I21" i="10" l="1"/>
  <c r="K21" i="10" s="1"/>
  <c r="K19" i="10"/>
  <c r="I34" i="1"/>
  <c r="I35" i="1" l="1"/>
  <c r="I36" i="1" s="1"/>
</calcChain>
</file>

<file path=xl/sharedStrings.xml><?xml version="1.0" encoding="utf-8"?>
<sst xmlns="http://schemas.openxmlformats.org/spreadsheetml/2006/main" count="1175" uniqueCount="252">
  <si>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</si>
  <si>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</si>
  <si>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</si>
  <si>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</si>
  <si>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</si>
  <si>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</si>
  <si>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</si>
  <si>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</si>
  <si>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</si>
  <si>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</si>
  <si>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</si>
  <si>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</si>
  <si>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</si>
  <si>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</si>
  <si>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</si>
  <si>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</si>
  <si>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</si>
  <si>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</si>
  <si>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</si>
  <si>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</si>
  <si>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</si>
  <si>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</si>
  <si>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</si>
  <si>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</si>
  <si>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</si>
  <si>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</si>
  <si>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</si>
  <si>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</si>
  <si>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</si>
  <si>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</si>
  <si>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</si>
  <si>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</si>
  <si>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</si>
  <si>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</si>
  <si>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</si>
  <si>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</si>
  <si>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</si>
  <si>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</si>
  <si>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</si>
  <si>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</si>
  <si>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</si>
  <si>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</si>
  <si>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</si>
  <si>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</si>
  <si>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</si>
  <si>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</si>
  <si>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</si>
  <si>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</si>
  <si>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</si>
  <si>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</si>
  <si>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</si>
  <si>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</si>
  <si>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</si>
  <si>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</si>
  <si>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</si>
  <si>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</si>
  <si>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</si>
  <si>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</si>
  <si>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</si>
  <si>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Roczna redukcja emisji CO2:</t>
  </si>
  <si>
    <t>MgCO2/rok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</si>
  <si>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</si>
  <si>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</si>
  <si>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</si>
  <si>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</si>
  <si>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</si>
  <si>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</si>
  <si>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</si>
  <si>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</si>
  <si>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</si>
  <si>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</si>
  <si>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</si>
  <si>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</si>
  <si>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</si>
  <si>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</si>
  <si>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</si>
  <si>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</si>
  <si>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</si>
  <si>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</si>
  <si>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</si>
  <si>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</si>
  <si>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</si>
  <si>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</si>
  <si>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</si>
  <si>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</si>
  <si>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</si>
  <si>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</si>
  <si>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</si>
  <si>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</si>
  <si>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</si>
  <si>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</si>
  <si>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</si>
  <si>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</si>
  <si>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</si>
  <si>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</si>
  <si>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</si>
  <si>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</si>
  <si>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</si>
  <si>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</si>
  <si>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</si>
  <si>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</si>
  <si>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</si>
  <si>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</si>
  <si>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</si>
  <si>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</si>
  <si>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</si>
  <si>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</si>
  <si>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</si>
  <si>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</si>
  <si>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</si>
  <si>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</si>
  <si>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</si>
  <si>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</si>
  <si>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</si>
  <si>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</si>
  <si>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</si>
  <si>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</si>
  <si>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</si>
  <si>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</si>
  <si>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</si>
  <si>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</si>
  <si>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</si>
  <si>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</si>
  <si>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</si>
  <si>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</si>
  <si>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</si>
  <si>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</si>
  <si>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</si>
  <si>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</si>
  <si>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</si>
  <si>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</si>
  <si>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</si>
  <si>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</si>
  <si>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</si>
  <si>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</si>
  <si>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t>Prace dociepleniowe związane z dociepleniem dachów, stropodachów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</si>
  <si>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</si>
  <si>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</si>
  <si>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</si>
  <si>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</si>
  <si>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Instalacja pomp ciepła - podaj moc pomp ciepła planowanych do instalacji w budynku:
[kW]</t>
  </si>
  <si>
    <t>Instalacja kolektorów słonecznych - podaj powierzchnię kolektorów słonecznych:
[m2]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</si>
  <si>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</si>
  <si>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</si>
  <si>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</si>
  <si>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</si>
  <si>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</si>
  <si>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</si>
  <si>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</si>
  <si>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</si>
  <si>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</si>
  <si>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</si>
  <si>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</si>
  <si>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</si>
  <si>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</si>
  <si>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</si>
  <si>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</si>
  <si>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</si>
  <si>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</si>
  <si>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</si>
  <si>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</si>
  <si>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</si>
  <si>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</si>
  <si>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</si>
  <si>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</si>
  <si>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</si>
  <si>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</si>
  <si>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</si>
  <si>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</si>
  <si>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</si>
  <si>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</si>
  <si>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</si>
  <si>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</si>
  <si>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</si>
  <si>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</si>
  <si>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</si>
  <si>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</si>
  <si>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</si>
  <si>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</si>
  <si>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Roczna redukcja emisji CO2:
[MgCO2/rok]</t>
  </si>
  <si>
    <t xml:space="preserve">Redukcja zapotrzebowania na energię końcową </t>
  </si>
  <si>
    <t>Redukcja zapotrzebowania na energię końcową dla budynku:
[kWh/rok]</t>
  </si>
  <si>
    <t xml:space="preserve">
[%]</t>
  </si>
  <si>
    <t>Koszt całkowity realizacji usprawnień (koszt robót budowlanych)
[PLN]</t>
  </si>
  <si>
    <t>Pojemność magazynów energii elektrycznej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</si>
  <si>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</si>
  <si>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</si>
  <si>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</si>
  <si>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</si>
  <si>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</si>
  <si>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 xml:space="preserve">  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</si>
  <si>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</si>
  <si>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</si>
  <si>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</si>
  <si>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</si>
  <si>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</si>
  <si>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</si>
  <si>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</si>
  <si>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</si>
  <si>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</si>
  <si>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</si>
  <si>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</si>
  <si>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</si>
  <si>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</si>
  <si>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</si>
  <si>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</si>
  <si>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</si>
  <si>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</si>
  <si>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</si>
  <si>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</si>
  <si>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</si>
  <si>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pomieszczeń o reg. temp. - dane z audytu (Af) [m2]: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</si>
  <si>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</si>
  <si>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</si>
  <si>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</si>
  <si>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</si>
  <si>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</si>
  <si>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</si>
  <si>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</si>
  <si>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</si>
  <si>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</si>
  <si>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</si>
  <si>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t>Uwaga: tabele są zahasłowane, w przypadku większej ilości budynków niż 7 i/lub w przypadku gdy potrzeba zmienić ww. tabele - prosimy o kontakt w celu udostępnienia hasła.
Drukuj tylko wypełnione karty budynkowe dla liczby budynków które są przedmiotem wniosku o dofinansowanie.</t>
  </si>
  <si>
    <t>Tabela III. Realizowany zakres rzeczowy wynikający z audytu energetycznego.</t>
  </si>
  <si>
    <t>Tabela II. Bilans energii i emisji CO2 budynku przed i po modernizacji.</t>
  </si>
  <si>
    <t>System BMS:</t>
  </si>
  <si>
    <t>Liczba zmodenizowanych źródeł ciepła:</t>
  </si>
  <si>
    <t>Powierzchnia pomieszczeń o reg. temp. - dane z audytu (Af)
[m2]:</t>
  </si>
  <si>
    <t>\</t>
  </si>
  <si>
    <t>Tabela I. Budynek 7 - Dane podstawowe.</t>
  </si>
  <si>
    <t>Tabela I. Budynek 6 - Dane podstawowe.</t>
  </si>
  <si>
    <t>Tabela I. Budynek 5 - Dane podstawowe.</t>
  </si>
  <si>
    <t>Tabela I. Budynek 4 - Dane podstawowe.</t>
  </si>
  <si>
    <t>Tabela I. Budynek 3 - Dane podstawowe.</t>
  </si>
  <si>
    <t>Tabela I. Budynek 2 - Dane podstawowe.</t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</si>
  <si>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</si>
  <si>
    <t>Redukcja emisji CO2</t>
  </si>
  <si>
    <t>Powierzchnia pomieszczeń o reg. temp. - dane z audytu (Af)</t>
  </si>
  <si>
    <t>Budynki publiczne o udoskonalonej charakterystyce energetycznej (powierzchnia pomieszczeń o reg. temp. - dane z audytu (Af)):</t>
  </si>
  <si>
    <t>Modernizacja instalacji oświetlenia
[TAK/NIE]</t>
  </si>
  <si>
    <t>Rodzaj budynku (wiodąca funkcja):
[lista]</t>
  </si>
  <si>
    <t>Ochrona konserwatorska:
[TAK/NIE]</t>
  </si>
  <si>
    <t>Montaż instalacji PV - podaj moc instalacji PV w budynku:
[kWp]</t>
  </si>
  <si>
    <t>Instalacja/montaż magazynów energii:
[MWh]</t>
  </si>
  <si>
    <t>Koszt  kwalifikowany realizacji usprawnień (koszt robót budowlanych)
[PLN]</t>
  </si>
  <si>
    <t>Wymiana stolarki drzwiowej i bram garażowych - razem:
[m2]</t>
  </si>
  <si>
    <t>Wymiana stolarki okiennej/okien dachowych/fasad szklanych - razem:
[m2]</t>
  </si>
  <si>
    <t>Prace dociepleniowe posadzek na gruncie/stropów nad nieogrzewanymi piwnicami - razem:
[m2]</t>
  </si>
  <si>
    <t>Prace dociepleniowe ścian zewnętrznych, fundamentowych - razem: 
[m2]</t>
  </si>
  <si>
    <t>Nr wniosku/umowy:</t>
  </si>
  <si>
    <t>[GJ/rok]</t>
  </si>
  <si>
    <r>
      <t xml:space="preserve">Audyt "Ex-Ante" - podsumowanie wyników obliczeń przeprowadzonych w audytach energetycznych.
</t>
    </r>
    <r>
      <rPr>
        <b/>
        <sz val="14"/>
        <color rgb="FFFF0000"/>
        <rFont val="Calibri"/>
        <family val="2"/>
        <charset val="238"/>
        <scheme val="minor"/>
      </rPr>
      <t xml:space="preserve">Załącznik nr 6 do Regulaminu naboru wniosków
w ramach programu priorytetowego "Wymiana źródeł ciepła i poprawa efektywności energetycznej szkół"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</si>
</sst>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0"/>
      <color rgb="FFC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27" fillId="0" borderId="0" applyNumberFormat="0" applyFill="0" applyBorder="0" applyAlignment="0" applyProtection="0"/>
  </cellStyleXfs>
  <cellXfs count="341">
    <xf numFmtId="0" fontId="0" fillId="0" borderId="0" xfId="0"/>
    <xf numFmtId="4" fontId="10" fillId="0" borderId="2" xfId="0" applyNumberFormat="1" applyFont="1" applyBorder="1" applyAlignment="1" applyProtection="1">
      <alignment horizontal="right" vertical="center" wrapText="1"/>
      <protection locked="0"/>
    </xf>
    <xf numFmtId="164" fontId="7" fillId="2" borderId="4" xfId="1" applyNumberFormat="1" applyFont="1" applyFill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horizontal="right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 applyProtection="1">
      <alignment horizontal="right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164" fontId="7" fillId="14" borderId="5" xfId="1" applyNumberFormat="1" applyFont="1" applyFill="1" applyBorder="1" applyAlignment="1" applyProtection="1">
      <alignment horizontal="right" vertical="center"/>
    </xf>
    <xf numFmtId="164" fontId="7" fillId="14" borderId="8" xfId="1" applyNumberFormat="1" applyFont="1" applyFill="1" applyBorder="1" applyAlignment="1" applyProtection="1">
      <alignment horizontal="right" vertical="center"/>
    </xf>
    <xf numFmtId="0" fontId="12" fillId="0" borderId="9" xfId="0" applyFont="1" applyBorder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14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165" fontId="13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5" xfId="0" applyNumberFormat="1" applyFont="1" applyBorder="1" applyAlignment="1" applyProtection="1">
      <alignment horizontal="right" vertical="center" wrapText="1"/>
      <protection locked="0"/>
    </xf>
    <xf numFmtId="0" fontId="19" fillId="0" borderId="2" xfId="0" applyFont="1" applyBorder="1" applyAlignment="1" applyProtection="1">
      <alignment vertical="center"/>
      <protection locked="0"/>
    </xf>
    <xf numFmtId="4" fontId="19" fillId="0" borderId="2" xfId="0" applyNumberFormat="1" applyFont="1" applyBorder="1" applyAlignment="1" applyProtection="1">
      <alignment vertical="center" wrapText="1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0" fontId="7" fillId="2" borderId="9" xfId="0" applyFont="1" applyFill="1" applyBorder="1" applyAlignment="1">
      <alignment horizontal="center" vertical="center" wrapText="1"/>
    </xf>
    <xf numFmtId="165" fontId="7" fillId="2" borderId="0" xfId="0" applyNumberFormat="1" applyFont="1" applyFill="1" applyAlignment="1">
      <alignment horizontal="righ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165" fontId="9" fillId="2" borderId="0" xfId="0" applyNumberFormat="1" applyFont="1" applyFill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165" fontId="7" fillId="2" borderId="5" xfId="0" applyNumberFormat="1" applyFont="1" applyFill="1" applyBorder="1" applyAlignment="1">
      <alignment horizontal="right" vertical="center" wrapText="1"/>
    </xf>
    <xf numFmtId="165" fontId="7" fillId="5" borderId="5" xfId="0" applyNumberFormat="1" applyFont="1" applyFill="1" applyBorder="1" applyAlignment="1">
      <alignment horizontal="right" vertical="center" wrapText="1"/>
    </xf>
    <xf numFmtId="165" fontId="7" fillId="5" borderId="5" xfId="0" applyNumberFormat="1" applyFont="1" applyFill="1" applyBorder="1" applyAlignment="1">
      <alignment horizontal="right" vertical="center"/>
    </xf>
    <xf numFmtId="165" fontId="26" fillId="5" borderId="5" xfId="0" applyNumberFormat="1" applyFont="1" applyFill="1" applyBorder="1" applyAlignment="1">
      <alignment horizontal="right" vertical="center" wrapText="1"/>
    </xf>
    <xf numFmtId="165" fontId="26" fillId="5" borderId="5" xfId="0" applyNumberFormat="1" applyFont="1" applyFill="1" applyBorder="1" applyAlignment="1">
      <alignment horizontal="right" vertical="center"/>
    </xf>
    <xf numFmtId="0" fontId="18" fillId="3" borderId="5" xfId="0" applyFont="1" applyFill="1" applyBorder="1" applyAlignment="1">
      <alignment horizontal="right" vertical="center"/>
    </xf>
    <xf numFmtId="165" fontId="18" fillId="3" borderId="5" xfId="0" applyNumberFormat="1" applyFont="1" applyFill="1" applyBorder="1" applyAlignment="1">
      <alignment horizontal="right" vertical="center"/>
    </xf>
    <xf numFmtId="165" fontId="18" fillId="8" borderId="5" xfId="0" applyNumberFormat="1" applyFont="1" applyFill="1" applyBorder="1" applyAlignment="1">
      <alignment horizontal="right" vertical="center"/>
    </xf>
    <xf numFmtId="4" fontId="18" fillId="3" borderId="5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right" vertical="center" wrapText="1"/>
    </xf>
    <xf numFmtId="165" fontId="8" fillId="4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/>
    </xf>
    <xf numFmtId="166" fontId="7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165" fontId="7" fillId="0" borderId="0" xfId="0" applyNumberFormat="1" applyFont="1" applyAlignment="1">
      <alignment horizontal="right" vertical="center"/>
    </xf>
    <xf numFmtId="167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5" fontId="11" fillId="7" borderId="2" xfId="0" applyNumberFormat="1" applyFont="1" applyFill="1" applyBorder="1" applyAlignment="1">
      <alignment horizontal="right" vertical="center" wrapText="1"/>
    </xf>
    <xf numFmtId="0" fontId="11" fillId="7" borderId="4" xfId="0" applyFont="1" applyFill="1" applyBorder="1" applyAlignment="1">
      <alignment horizontal="left" vertical="center" wrapText="1"/>
    </xf>
    <xf numFmtId="165" fontId="11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5" fillId="2" borderId="5" xfId="0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wrapText="1"/>
    </xf>
    <xf numFmtId="0" fontId="6" fillId="0" borderId="0" xfId="0" applyFont="1" applyAlignment="1">
      <alignment vertical="top" wrapText="1"/>
    </xf>
    <xf numFmtId="0" fontId="7" fillId="9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/>
    </xf>
    <xf numFmtId="0" fontId="7" fillId="14" borderId="5" xfId="0" applyFont="1" applyFill="1" applyBorder="1" applyAlignment="1">
      <alignment horizontal="center" vertical="center" wrapText="1"/>
    </xf>
    <xf numFmtId="0" fontId="7" fillId="14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65" fontId="7" fillId="9" borderId="5" xfId="0" applyNumberFormat="1" applyFont="1" applyFill="1" applyBorder="1" applyAlignment="1">
      <alignment horizontal="right" vertical="center" wrapText="1"/>
    </xf>
    <xf numFmtId="165" fontId="7" fillId="9" borderId="5" xfId="0" applyNumberFormat="1" applyFont="1" applyFill="1" applyBorder="1" applyAlignment="1">
      <alignment horizontal="right" vertical="center"/>
    </xf>
    <xf numFmtId="165" fontId="21" fillId="9" borderId="5" xfId="0" applyNumberFormat="1" applyFont="1" applyFill="1" applyBorder="1" applyAlignment="1">
      <alignment horizontal="right" vertical="center"/>
    </xf>
    <xf numFmtId="165" fontId="21" fillId="10" borderId="5" xfId="0" applyNumberFormat="1" applyFont="1" applyFill="1" applyBorder="1" applyAlignment="1">
      <alignment horizontal="right" vertical="center"/>
    </xf>
    <xf numFmtId="165" fontId="21" fillId="11" borderId="5" xfId="0" applyNumberFormat="1" applyFont="1" applyFill="1" applyBorder="1" applyAlignment="1">
      <alignment horizontal="right" vertical="center"/>
    </xf>
    <xf numFmtId="165" fontId="21" fillId="5" borderId="5" xfId="0" applyNumberFormat="1" applyFont="1" applyFill="1" applyBorder="1" applyAlignment="1">
      <alignment horizontal="right" vertical="center"/>
    </xf>
    <xf numFmtId="165" fontId="21" fillId="8" borderId="5" xfId="0" applyNumberFormat="1" applyFont="1" applyFill="1" applyBorder="1" applyAlignment="1">
      <alignment horizontal="right" vertical="center"/>
    </xf>
    <xf numFmtId="165" fontId="21" fillId="12" borderId="5" xfId="0" applyNumberFormat="1" applyFont="1" applyFill="1" applyBorder="1" applyAlignment="1">
      <alignment horizontal="right" vertical="center"/>
    </xf>
    <xf numFmtId="165" fontId="7" fillId="7" borderId="5" xfId="0" applyNumberFormat="1" applyFont="1" applyFill="1" applyBorder="1" applyAlignment="1">
      <alignment horizontal="right" vertical="center"/>
    </xf>
    <xf numFmtId="164" fontId="7" fillId="7" borderId="5" xfId="1" applyNumberFormat="1" applyFont="1" applyFill="1" applyBorder="1" applyAlignment="1" applyProtection="1">
      <alignment horizontal="right" vertical="center"/>
    </xf>
    <xf numFmtId="165" fontId="7" fillId="13" borderId="5" xfId="0" applyNumberFormat="1" applyFont="1" applyFill="1" applyBorder="1" applyAlignment="1">
      <alignment horizontal="right" vertical="center"/>
    </xf>
    <xf numFmtId="164" fontId="7" fillId="13" borderId="5" xfId="1" applyNumberFormat="1" applyFont="1" applyFill="1" applyBorder="1" applyAlignment="1" applyProtection="1">
      <alignment horizontal="right" vertical="center"/>
    </xf>
    <xf numFmtId="165" fontId="7" fillId="14" borderId="5" xfId="0" applyNumberFormat="1" applyFont="1" applyFill="1" applyBorder="1" applyAlignment="1">
      <alignment horizontal="right" vertical="center"/>
    </xf>
    <xf numFmtId="165" fontId="7" fillId="7" borderId="8" xfId="0" applyNumberFormat="1" applyFont="1" applyFill="1" applyBorder="1" applyAlignment="1">
      <alignment horizontal="right" vertical="center"/>
    </xf>
    <xf numFmtId="164" fontId="7" fillId="7" borderId="8" xfId="1" applyNumberFormat="1" applyFont="1" applyFill="1" applyBorder="1" applyAlignment="1" applyProtection="1">
      <alignment horizontal="right" vertical="center"/>
    </xf>
    <xf numFmtId="164" fontId="7" fillId="13" borderId="8" xfId="1" applyNumberFormat="1" applyFont="1" applyFill="1" applyBorder="1" applyAlignment="1" applyProtection="1">
      <alignment horizontal="right" vertical="center"/>
    </xf>
    <xf numFmtId="165" fontId="18" fillId="9" borderId="8" xfId="0" applyNumberFormat="1" applyFont="1" applyFill="1" applyBorder="1" applyAlignment="1">
      <alignment horizontal="right" vertical="center"/>
    </xf>
    <xf numFmtId="165" fontId="18" fillId="10" borderId="8" xfId="0" applyNumberFormat="1" applyFont="1" applyFill="1" applyBorder="1" applyAlignment="1">
      <alignment horizontal="right" vertical="center"/>
    </xf>
    <xf numFmtId="165" fontId="18" fillId="11" borderId="8" xfId="0" applyNumberFormat="1" applyFont="1" applyFill="1" applyBorder="1" applyAlignment="1">
      <alignment horizontal="right" vertical="center"/>
    </xf>
    <xf numFmtId="165" fontId="18" fillId="5" borderId="8" xfId="0" applyNumberFormat="1" applyFont="1" applyFill="1" applyBorder="1" applyAlignment="1">
      <alignment horizontal="right" vertical="center"/>
    </xf>
    <xf numFmtId="165" fontId="18" fillId="8" borderId="8" xfId="0" applyNumberFormat="1" applyFont="1" applyFill="1" applyBorder="1" applyAlignment="1">
      <alignment horizontal="right" vertical="center"/>
    </xf>
    <xf numFmtId="165" fontId="18" fillId="12" borderId="12" xfId="0" applyNumberFormat="1" applyFont="1" applyFill="1" applyBorder="1" applyAlignment="1">
      <alignment horizontal="right" vertical="center"/>
    </xf>
    <xf numFmtId="165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165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164" fontId="11" fillId="2" borderId="0" xfId="0" applyNumberFormat="1" applyFont="1" applyFill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/>
    </xf>
    <xf numFmtId="165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left" vertical="center"/>
    </xf>
    <xf numFmtId="0" fontId="25" fillId="0" borderId="0" xfId="0" applyFont="1" applyAlignment="1" applyProtection="1">
      <alignment wrapText="1"/>
      <protection locked="0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165" fontId="18" fillId="4" borderId="16" xfId="0" applyNumberFormat="1" applyFont="1" applyFill="1" applyBorder="1" applyAlignment="1">
      <alignment horizontal="right" vertical="center"/>
    </xf>
    <xf numFmtId="164" fontId="18" fillId="4" borderId="17" xfId="1" applyNumberFormat="1" applyFont="1" applyFill="1" applyBorder="1" applyAlignment="1" applyProtection="1">
      <alignment horizontal="right" vertical="center"/>
    </xf>
    <xf numFmtId="165" fontId="18" fillId="15" borderId="17" xfId="0" applyNumberFormat="1" applyFont="1" applyFill="1" applyBorder="1" applyAlignment="1">
      <alignment horizontal="right" vertical="center"/>
    </xf>
    <xf numFmtId="164" fontId="18" fillId="15" borderId="17" xfId="1" applyNumberFormat="1" applyFont="1" applyFill="1" applyBorder="1" applyAlignment="1" applyProtection="1">
      <alignment horizontal="right" vertical="center"/>
    </xf>
    <xf numFmtId="165" fontId="11" fillId="16" borderId="17" xfId="0" applyNumberFormat="1" applyFont="1" applyFill="1" applyBorder="1" applyAlignment="1">
      <alignment horizontal="right" vertical="center"/>
    </xf>
    <xf numFmtId="164" fontId="18" fillId="16" borderId="18" xfId="1" applyNumberFormat="1" applyFont="1" applyFill="1" applyBorder="1" applyAlignment="1" applyProtection="1">
      <alignment horizontal="right" vertical="center"/>
    </xf>
    <xf numFmtId="0" fontId="30" fillId="0" borderId="5" xfId="0" applyFont="1" applyBorder="1" applyAlignment="1" applyProtection="1">
      <alignment horizontal="center" vertical="center"/>
      <protection locked="0"/>
    </xf>
    <xf numFmtId="166" fontId="30" fillId="0" borderId="5" xfId="0" applyNumberFormat="1" applyFont="1" applyBorder="1" applyAlignment="1" applyProtection="1">
      <alignment horizontal="right" vertical="center" wrapText="1"/>
      <protection locked="0"/>
    </xf>
    <xf numFmtId="166" fontId="11" fillId="0" borderId="5" xfId="0" applyNumberFormat="1" applyFont="1" applyBorder="1" applyAlignment="1">
      <alignment horizontal="right" vertical="center" wrapText="1"/>
    </xf>
    <xf numFmtId="0" fontId="31" fillId="0" borderId="9" xfId="2" applyFont="1" applyFill="1" applyBorder="1" applyAlignment="1">
      <alignment vertical="center" wrapText="1"/>
    </xf>
    <xf numFmtId="0" fontId="31" fillId="0" borderId="0" xfId="2" applyFont="1" applyFill="1" applyBorder="1" applyAlignment="1">
      <alignment vertical="center" wrapText="1"/>
    </xf>
    <xf numFmtId="0" fontId="30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168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168" fontId="7" fillId="0" borderId="2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5" fontId="7" fillId="2" borderId="2" xfId="0" applyNumberFormat="1" applyFont="1" applyFill="1" applyBorder="1" applyAlignment="1">
      <alignment horizontal="right" vertical="center" wrapText="1"/>
    </xf>
    <xf numFmtId="168" fontId="7" fillId="0" borderId="2" xfId="0" applyNumberFormat="1" applyFont="1" applyBorder="1" applyAlignment="1">
      <alignment horizontal="right" vertical="center"/>
    </xf>
    <xf numFmtId="165" fontId="7" fillId="2" borderId="12" xfId="0" applyNumberFormat="1" applyFont="1" applyFill="1" applyBorder="1" applyAlignment="1">
      <alignment horizontal="right" vertical="center" wrapText="1"/>
    </xf>
    <xf numFmtId="0" fontId="7" fillId="0" borderId="7" xfId="0" applyFont="1" applyBorder="1" applyAlignment="1">
      <alignment vertical="center"/>
    </xf>
    <xf numFmtId="165" fontId="7" fillId="2" borderId="9" xfId="0" applyNumberFormat="1" applyFont="1" applyFill="1" applyBorder="1" applyAlignment="1">
      <alignment horizontal="right" vertical="center" wrapText="1"/>
    </xf>
    <xf numFmtId="0" fontId="7" fillId="0" borderId="13" xfId="0" applyFont="1" applyBorder="1" applyAlignment="1">
      <alignment vertical="center"/>
    </xf>
    <xf numFmtId="165" fontId="7" fillId="2" borderId="14" xfId="0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vertical="center"/>
    </xf>
    <xf numFmtId="168" fontId="7" fillId="0" borderId="12" xfId="0" applyNumberFormat="1" applyFont="1" applyBorder="1" applyAlignment="1">
      <alignment horizontal="right" vertical="center"/>
    </xf>
    <xf numFmtId="168" fontId="7" fillId="0" borderId="9" xfId="0" applyNumberFormat="1" applyFont="1" applyBorder="1" applyAlignment="1">
      <alignment horizontal="right" vertical="center"/>
    </xf>
    <xf numFmtId="168" fontId="7" fillId="0" borderId="14" xfId="0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1" fontId="8" fillId="2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9" xfId="0" applyFont="1" applyBorder="1" applyAlignment="1">
      <alignment horizontal="left"/>
    </xf>
    <xf numFmtId="0" fontId="28" fillId="2" borderId="9" xfId="0" applyFont="1" applyFill="1" applyBorder="1" applyAlignment="1">
      <alignment horizontal="right" vertical="center" wrapText="1"/>
    </xf>
    <xf numFmtId="0" fontId="28" fillId="2" borderId="0" xfId="0" applyFont="1" applyFill="1" applyAlignment="1">
      <alignment horizontal="right" vertical="center" wrapText="1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29" fillId="2" borderId="0" xfId="0" applyFont="1" applyFill="1" applyAlignment="1">
      <alignment horizontal="right" vertical="center" wrapText="1"/>
    </xf>
    <xf numFmtId="0" fontId="17" fillId="0" borderId="0" xfId="0" applyFont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16" fillId="3" borderId="9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34" fillId="0" borderId="9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7" fillId="5" borderId="5" xfId="0" quotePrefix="1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1" fillId="3" borderId="2" xfId="0" applyFont="1" applyFill="1" applyBorder="1" applyAlignment="1">
      <alignment horizontal="right" vertical="center"/>
    </xf>
    <xf numFmtId="0" fontId="21" fillId="3" borderId="3" xfId="0" applyFont="1" applyFill="1" applyBorder="1" applyAlignment="1">
      <alignment horizontal="right" vertical="center"/>
    </xf>
    <xf numFmtId="0" fontId="21" fillId="3" borderId="4" xfId="0" applyFont="1" applyFill="1" applyBorder="1" applyAlignment="1">
      <alignment horizontal="right" vertical="center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16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26" fillId="2" borderId="2" xfId="0" applyFont="1" applyFill="1" applyBorder="1" applyAlignment="1" applyProtection="1">
      <alignment horizontal="right" vertical="center" wrapText="1"/>
      <protection locked="0"/>
    </xf>
    <xf numFmtId="0" fontId="26" fillId="2" borderId="4" xfId="0" applyFont="1" applyFill="1" applyBorder="1" applyAlignment="1" applyProtection="1">
      <alignment horizontal="right" vertical="center" wrapText="1"/>
      <protection locked="0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left"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9" xfId="2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2" borderId="5" xfId="0" applyFont="1" applyFill="1" applyBorder="1" applyAlignment="1">
      <alignment horizontal="right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8" fillId="4" borderId="2" xfId="0" applyFont="1" applyFill="1" applyBorder="1" applyAlignment="1">
      <alignment horizontal="right" vertical="center" wrapText="1"/>
    </xf>
    <xf numFmtId="0" fontId="8" fillId="4" borderId="3" xfId="0" applyFont="1" applyFill="1" applyBorder="1" applyAlignment="1">
      <alignment horizontal="right" vertical="center" wrapText="1"/>
    </xf>
    <xf numFmtId="0" fontId="8" fillId="4" borderId="4" xfId="0" applyFont="1" applyFill="1" applyBorder="1" applyAlignment="1">
      <alignment horizontal="right" vertical="center" wrapText="1"/>
    </xf>
    <xf numFmtId="165" fontId="8" fillId="5" borderId="2" xfId="0" applyNumberFormat="1" applyFont="1" applyFill="1" applyBorder="1" applyAlignment="1">
      <alignment horizontal="right" vertical="center" wrapText="1"/>
    </xf>
    <xf numFmtId="165" fontId="8" fillId="5" borderId="3" xfId="0" applyNumberFormat="1" applyFont="1" applyFill="1" applyBorder="1" applyAlignment="1">
      <alignment horizontal="right" vertical="center" wrapText="1"/>
    </xf>
    <xf numFmtId="165" fontId="8" fillId="5" borderId="4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4" xfId="0" applyFont="1" applyFill="1" applyBorder="1" applyAlignment="1">
      <alignment horizontal="right" vertical="center" wrapText="1"/>
    </xf>
    <xf numFmtId="165" fontId="11" fillId="7" borderId="2" xfId="0" applyNumberFormat="1" applyFont="1" applyFill="1" applyBorder="1" applyAlignment="1">
      <alignment horizontal="right" vertical="center" wrapText="1"/>
    </xf>
    <xf numFmtId="165" fontId="11" fillId="7" borderId="3" xfId="0" applyNumberFormat="1" applyFont="1" applyFill="1" applyBorder="1" applyAlignment="1">
      <alignment horizontal="right" vertical="center" wrapText="1"/>
    </xf>
    <xf numFmtId="165" fontId="11" fillId="7" borderId="4" xfId="0" applyNumberFormat="1" applyFont="1" applyFill="1" applyBorder="1" applyAlignment="1">
      <alignment horizontal="right" vertical="center" wrapText="1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/>
      <protection locked="0"/>
    </xf>
    <xf numFmtId="0" fontId="8" fillId="2" borderId="5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/>
    </xf>
    <xf numFmtId="0" fontId="7" fillId="14" borderId="5" xfId="0" applyFont="1" applyFill="1" applyBorder="1" applyAlignment="1">
      <alignment horizontal="center" vertical="center" wrapText="1"/>
    </xf>
    <xf numFmtId="0" fontId="7" fillId="14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right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2" fillId="0" borderId="9" xfId="0" applyFont="1" applyBorder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right" vertical="center" wrapText="1"/>
      <protection locked="0"/>
    </xf>
    <xf numFmtId="0" fontId="14" fillId="0" borderId="0" xfId="0" applyFont="1" applyAlignment="1">
      <alignment horizontal="left" vertical="top" wrapText="1"/>
    </xf>
    <xf numFmtId="0" fontId="9" fillId="2" borderId="9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12" fillId="0" borderId="12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7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7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left" vertical="top" wrapText="1"/>
      <protection locked="0"/>
    </xf>
    <xf numFmtId="0" fontId="2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49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338138</xdr:colOff>
      <xdr:row>2</xdr:row>
      <xdr:rowOff>157163</xdr:rowOff>
    </xdr:from>
    <xdr:to>
      <xdr:col>9</xdr:col>
      <xdr:colOff>571500</xdr:colOff>
      <xdr:row>4</xdr:row>
      <xdr:rowOff>54939</xdr:rowOff>
    </xdr:to>
    <xdr:pic>
      <xdr:nvPicPr>
        <xdr:cNvPr id="2" name="Obraz 1" descr="Znak Krajowego Planu Odbudowy, Znak barw Rzeczypospolitej Polskiej, Znak Next Generation EU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2138" y="538163"/>
          <a:ext cx="6634162" cy="850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W43"/>
  <sheetViews>
    <sheetView tabSelected="1" view="pageBreakPreview" zoomScaleNormal="100" zoomScaleSheetLayoutView="100" workbookViewId="0">
      <selection activeCell="C16" sqref="C16:I16"/>
    </sheetView>
  </sheetViews>
  <sheetFormatPr defaultRowHeight="14.4" x14ac:dyDescent="0.3"/>
  <cols>
    <col min="2" max="11" width="13.6640625" customWidth="1"/>
    <col min="12" max="15" width="15.6640625" customWidth="1"/>
    <col min="16" max="16" width="0" hidden="1" customWidth="1"/>
  </cols>
  <sheetData>
    <row r="4" spans="2:16" ht="60" customHeight="1" x14ac:dyDescent="0.3">
      <c r="B4" s="185"/>
      <c r="C4" s="185"/>
      <c r="D4" s="185"/>
      <c r="E4" s="185"/>
      <c r="F4" s="185"/>
      <c r="G4" s="185"/>
      <c r="H4" s="185"/>
      <c r="I4" s="185"/>
      <c r="J4" s="185"/>
      <c r="K4" s="185"/>
    </row>
    <row r="5" spans="2:16" ht="87" customHeight="1" x14ac:dyDescent="0.3">
      <c r="B5" s="186" t="s">
        <v>251</v>
      </c>
      <c r="C5" s="187"/>
      <c r="D5" s="187"/>
      <c r="E5" s="187"/>
      <c r="F5" s="187"/>
      <c r="G5" s="187"/>
      <c r="H5" s="187"/>
      <c r="I5" s="187"/>
      <c r="J5" s="187"/>
      <c r="K5" s="188"/>
    </row>
    <row r="6" spans="2:16" ht="24.9" customHeight="1" x14ac:dyDescent="0.3">
      <c r="B6" s="189" t="s">
        <v>100</v>
      </c>
      <c r="C6" s="190"/>
      <c r="D6" s="190"/>
      <c r="E6" s="190"/>
      <c r="F6" s="190"/>
      <c r="G6" s="190"/>
      <c r="H6" s="190"/>
      <c r="I6" s="190"/>
      <c r="J6" s="190"/>
      <c r="K6" s="191"/>
    </row>
    <row r="7" spans="2:16" ht="24.9" customHeight="1" x14ac:dyDescent="0.3">
      <c r="B7" s="192" t="s">
        <v>101</v>
      </c>
      <c r="C7" s="193"/>
      <c r="D7" s="193"/>
      <c r="E7" s="194"/>
      <c r="F7" s="194"/>
      <c r="G7" s="194"/>
      <c r="H7" s="194"/>
      <c r="I7" s="194"/>
      <c r="J7" s="194"/>
      <c r="K7" s="195"/>
    </row>
    <row r="8" spans="2:16" ht="24.9" customHeight="1" x14ac:dyDescent="0.3">
      <c r="B8" s="192" t="s">
        <v>102</v>
      </c>
      <c r="C8" s="193"/>
      <c r="D8" s="193"/>
      <c r="E8" s="194"/>
      <c r="F8" s="194"/>
      <c r="G8" s="194"/>
      <c r="H8" s="194"/>
      <c r="I8" s="194"/>
      <c r="J8" s="194"/>
      <c r="K8" s="195"/>
      <c r="P8" t="s">
        <v>61</v>
      </c>
    </row>
    <row r="9" spans="2:16" ht="24.9" customHeight="1" x14ac:dyDescent="0.3">
      <c r="B9" s="192" t="s">
        <v>249</v>
      </c>
      <c r="C9" s="193"/>
      <c r="D9" s="193"/>
      <c r="E9" s="194"/>
      <c r="F9" s="194"/>
      <c r="G9" s="194"/>
      <c r="H9" s="194"/>
      <c r="I9" s="194"/>
      <c r="J9" s="194"/>
      <c r="K9" s="195"/>
      <c r="P9" t="s">
        <v>66</v>
      </c>
    </row>
    <row r="10" spans="2:16" ht="24.9" customHeight="1" x14ac:dyDescent="0.3">
      <c r="B10" s="192" t="s">
        <v>204</v>
      </c>
      <c r="C10" s="193"/>
      <c r="D10" s="193"/>
      <c r="E10" s="194"/>
      <c r="F10" s="194"/>
      <c r="G10" s="194"/>
      <c r="H10" s="194"/>
      <c r="I10" s="194"/>
      <c r="J10" s="194"/>
      <c r="K10" s="195"/>
      <c r="L10" s="158" t="s">
        <v>219</v>
      </c>
      <c r="M10" s="159"/>
      <c r="N10" s="159"/>
      <c r="O10" s="159"/>
    </row>
    <row r="11" spans="2:16" ht="69.900000000000006" customHeight="1" x14ac:dyDescent="0.3">
      <c r="B11" s="161" t="s">
        <v>199</v>
      </c>
      <c r="C11" s="162"/>
      <c r="D11" s="162"/>
      <c r="E11" s="163"/>
      <c r="F11" s="163"/>
      <c r="G11" s="164" t="s">
        <v>198</v>
      </c>
      <c r="H11" s="164"/>
      <c r="I11" s="164"/>
      <c r="J11" s="165"/>
      <c r="K11" s="166"/>
      <c r="L11" s="160"/>
      <c r="M11" s="159"/>
      <c r="N11" s="159"/>
      <c r="O11" s="159"/>
    </row>
    <row r="12" spans="2:16" ht="24.9" customHeight="1" x14ac:dyDescent="0.3">
      <c r="B12" s="170" t="s">
        <v>103</v>
      </c>
      <c r="C12" s="171"/>
      <c r="D12" s="171"/>
      <c r="E12" s="171"/>
      <c r="F12" s="171"/>
      <c r="G12" s="171"/>
      <c r="H12" s="171"/>
      <c r="I12" s="171"/>
      <c r="J12" s="171"/>
      <c r="K12" s="172"/>
    </row>
    <row r="13" spans="2:16" ht="24.9" customHeight="1" x14ac:dyDescent="0.3">
      <c r="B13" s="18" t="s">
        <v>104</v>
      </c>
      <c r="C13" s="167" t="s">
        <v>105</v>
      </c>
      <c r="D13" s="167"/>
      <c r="E13" s="167"/>
      <c r="F13" s="167"/>
      <c r="G13" s="167"/>
      <c r="H13" s="167"/>
      <c r="I13" s="167"/>
      <c r="J13" s="175" t="s">
        <v>237</v>
      </c>
      <c r="K13" s="176"/>
      <c r="L13" s="58"/>
      <c r="M13" s="136"/>
    </row>
    <row r="14" spans="2:16" ht="35.1" customHeight="1" x14ac:dyDescent="0.3">
      <c r="B14" s="18">
        <v>1</v>
      </c>
      <c r="C14" s="167" t="str">
        <f>IF('B-01'!$E$5&lt;&gt;"",'B-01'!$E$5,"")</f>
        <v/>
      </c>
      <c r="D14" s="167"/>
      <c r="E14" s="167"/>
      <c r="F14" s="167"/>
      <c r="G14" s="167"/>
      <c r="H14" s="167"/>
      <c r="I14" s="167"/>
      <c r="J14" s="19" t="str">
        <f>IF('B-01'!$M$9&lt;&gt;"",'B-01'!$M$9,"-")</f>
        <v>-</v>
      </c>
      <c r="K14" s="20" t="s">
        <v>12</v>
      </c>
      <c r="L14" s="19"/>
      <c r="M14" s="133"/>
    </row>
    <row r="15" spans="2:16" ht="35.1" customHeight="1" x14ac:dyDescent="0.3">
      <c r="B15" s="18">
        <v>2</v>
      </c>
      <c r="C15" s="167" t="str">
        <f>IF('B-02'!$E$5&lt;&gt;"",'B-02'!$E$5,"")</f>
        <v/>
      </c>
      <c r="D15" s="167"/>
      <c r="E15" s="167"/>
      <c r="F15" s="167"/>
      <c r="G15" s="167"/>
      <c r="H15" s="167"/>
      <c r="I15" s="167"/>
      <c r="J15" s="19" t="str">
        <f>IF('B-02'!$M$9&lt;&gt;"",'B-02'!$M$9,"-")</f>
        <v>-</v>
      </c>
      <c r="K15" s="20" t="s">
        <v>12</v>
      </c>
      <c r="L15" s="19"/>
      <c r="M15" s="133"/>
    </row>
    <row r="16" spans="2:16" ht="35.1" customHeight="1" x14ac:dyDescent="0.3">
      <c r="B16" s="18">
        <v>3</v>
      </c>
      <c r="C16" s="167" t="str">
        <f>IF('B-03'!$E$5&lt;&gt;"",'B-03'!$E$5,"")</f>
        <v/>
      </c>
      <c r="D16" s="167"/>
      <c r="E16" s="167"/>
      <c r="F16" s="167"/>
      <c r="G16" s="167"/>
      <c r="H16" s="167"/>
      <c r="I16" s="167"/>
      <c r="J16" s="19" t="str">
        <f>IF('B-03'!$M$9&lt;&gt;"",'B-03'!$M$9,"-")</f>
        <v>-</v>
      </c>
      <c r="K16" s="20" t="s">
        <v>12</v>
      </c>
      <c r="L16" s="19"/>
      <c r="M16" s="133"/>
    </row>
    <row r="17" spans="2:23" ht="35.1" customHeight="1" x14ac:dyDescent="0.3">
      <c r="B17" s="18">
        <v>4</v>
      </c>
      <c r="C17" s="167" t="str">
        <f>IF('B-04'!$E$5&lt;&gt;"",'B-04'!$E$5,"")</f>
        <v/>
      </c>
      <c r="D17" s="167"/>
      <c r="E17" s="167"/>
      <c r="F17" s="167"/>
      <c r="G17" s="167"/>
      <c r="H17" s="167"/>
      <c r="I17" s="167"/>
      <c r="J17" s="19" t="str">
        <f>IF('B-04'!$M$9&lt;&gt;"",'B-04'!$M$9,"-")</f>
        <v>-</v>
      </c>
      <c r="K17" s="20" t="s">
        <v>12</v>
      </c>
      <c r="L17" s="19"/>
      <c r="M17" s="133"/>
    </row>
    <row r="18" spans="2:23" ht="35.1" customHeight="1" x14ac:dyDescent="0.3">
      <c r="B18" s="18">
        <v>5</v>
      </c>
      <c r="C18" s="167" t="str">
        <f>IF('B-05'!$E$5&lt;&gt;"",'B-05'!$E$5,"")</f>
        <v/>
      </c>
      <c r="D18" s="167"/>
      <c r="E18" s="167"/>
      <c r="F18" s="167"/>
      <c r="G18" s="167"/>
      <c r="H18" s="167"/>
      <c r="I18" s="167"/>
      <c r="J18" s="19" t="str">
        <f>IF('B-05'!$M$9&lt;&gt;"",'B-05'!$M$9,"-")</f>
        <v>-</v>
      </c>
      <c r="K18" s="20" t="s">
        <v>12</v>
      </c>
      <c r="L18" s="19"/>
      <c r="M18" s="133"/>
    </row>
    <row r="19" spans="2:23" ht="35.1" customHeight="1" x14ac:dyDescent="0.3">
      <c r="B19" s="18">
        <v>6</v>
      </c>
      <c r="C19" s="167" t="str">
        <f>IF('B-06'!$E$5&lt;&gt;"",'B-06'!$E$5,"")</f>
        <v/>
      </c>
      <c r="D19" s="167"/>
      <c r="E19" s="167"/>
      <c r="F19" s="167"/>
      <c r="G19" s="167"/>
      <c r="H19" s="167"/>
      <c r="I19" s="167"/>
      <c r="J19" s="19" t="str">
        <f>IF('B-06'!$M$9&lt;&gt;"",'B-06'!$M$9,"-")</f>
        <v>-</v>
      </c>
      <c r="K19" s="20" t="s">
        <v>12</v>
      </c>
      <c r="L19" s="19"/>
      <c r="M19" s="133"/>
    </row>
    <row r="20" spans="2:23" ht="35.1" customHeight="1" x14ac:dyDescent="0.3">
      <c r="B20" s="18">
        <v>7</v>
      </c>
      <c r="C20" s="167" t="str">
        <f>IF('B-07'!$E$5&lt;&gt;"",'B-07'!$E$5,"")</f>
        <v/>
      </c>
      <c r="D20" s="167"/>
      <c r="E20" s="167"/>
      <c r="F20" s="167"/>
      <c r="G20" s="167"/>
      <c r="H20" s="167"/>
      <c r="I20" s="167"/>
      <c r="J20" s="19" t="str">
        <f>IF('B-07'!$M$9&lt;&gt;"",'B-07'!$M$9,"-")</f>
        <v>-</v>
      </c>
      <c r="K20" s="20" t="s">
        <v>12</v>
      </c>
      <c r="L20" s="19"/>
      <c r="M20" s="133"/>
    </row>
    <row r="21" spans="2:23" ht="24.9" customHeight="1" x14ac:dyDescent="0.3">
      <c r="B21" s="192" t="s">
        <v>106</v>
      </c>
      <c r="C21" s="193"/>
      <c r="D21" s="193"/>
      <c r="E21" s="193"/>
      <c r="F21" s="193"/>
      <c r="G21" s="193"/>
      <c r="H21" s="193"/>
      <c r="I21" s="193"/>
      <c r="J21" s="19">
        <f>SUM(J14:J20)</f>
        <v>0</v>
      </c>
      <c r="K21" s="20" t="s">
        <v>12</v>
      </c>
      <c r="L21" s="134"/>
      <c r="M21" s="133"/>
    </row>
    <row r="22" spans="2:23" ht="39.9" customHeight="1" x14ac:dyDescent="0.3">
      <c r="B22" s="170" t="s">
        <v>185</v>
      </c>
      <c r="C22" s="171"/>
      <c r="D22" s="171"/>
      <c r="E22" s="171"/>
      <c r="F22" s="171"/>
      <c r="G22" s="171"/>
      <c r="H22" s="171"/>
      <c r="I22" s="171"/>
      <c r="J22" s="171"/>
      <c r="K22" s="172"/>
    </row>
    <row r="23" spans="2:23" ht="24.9" customHeight="1" x14ac:dyDescent="0.3">
      <c r="B23" s="183" t="s">
        <v>107</v>
      </c>
      <c r="C23" s="184"/>
      <c r="D23" s="184"/>
      <c r="E23" s="184"/>
      <c r="F23" s="184"/>
      <c r="G23" s="184"/>
      <c r="H23" s="21" t="s">
        <v>108</v>
      </c>
      <c r="I23" s="184" t="s">
        <v>109</v>
      </c>
      <c r="J23" s="184"/>
      <c r="K23" s="22" t="s">
        <v>110</v>
      </c>
    </row>
    <row r="24" spans="2:23" ht="24.9" customHeight="1" x14ac:dyDescent="0.3">
      <c r="B24" s="168" t="s">
        <v>238</v>
      </c>
      <c r="C24" s="169"/>
      <c r="D24" s="169"/>
      <c r="E24" s="169"/>
      <c r="F24" s="169"/>
      <c r="G24" s="169"/>
      <c r="H24" s="24" t="s">
        <v>111</v>
      </c>
      <c r="I24" s="25">
        <f>J21</f>
        <v>0</v>
      </c>
      <c r="J24" s="23" t="s">
        <v>12</v>
      </c>
      <c r="K24" s="6"/>
      <c r="L24" s="62" t="s">
        <v>196</v>
      </c>
    </row>
    <row r="25" spans="2:23" ht="24.9" customHeight="1" x14ac:dyDescent="0.3">
      <c r="B25" s="168" t="s">
        <v>112</v>
      </c>
      <c r="C25" s="169"/>
      <c r="D25" s="169"/>
      <c r="E25" s="169"/>
      <c r="F25" s="169"/>
      <c r="G25" s="169"/>
      <c r="H25" s="24" t="s">
        <v>113</v>
      </c>
      <c r="I25" s="26">
        <f>7-COUNTBLANK(C14:C20)</f>
        <v>0</v>
      </c>
      <c r="J25" s="23" t="s">
        <v>7</v>
      </c>
      <c r="K25" s="6"/>
    </row>
    <row r="26" spans="2:23" ht="24.9" customHeight="1" x14ac:dyDescent="0.3">
      <c r="B26" s="168" t="s">
        <v>114</v>
      </c>
      <c r="C26" s="169"/>
      <c r="D26" s="169"/>
      <c r="E26" s="169"/>
      <c r="F26" s="169"/>
      <c r="G26" s="169"/>
      <c r="H26" s="24" t="s">
        <v>115</v>
      </c>
      <c r="I26" s="25">
        <f>'2.ZakresRzeczowy'!U14</f>
        <v>0</v>
      </c>
      <c r="J26" s="23" t="s">
        <v>94</v>
      </c>
      <c r="K26" s="6"/>
    </row>
    <row r="27" spans="2:23" ht="24.9" customHeight="1" x14ac:dyDescent="0.3">
      <c r="B27" s="168" t="s">
        <v>116</v>
      </c>
      <c r="C27" s="169"/>
      <c r="D27" s="169"/>
      <c r="E27" s="169"/>
      <c r="F27" s="169"/>
      <c r="G27" s="169"/>
      <c r="H27" s="27" t="s">
        <v>117</v>
      </c>
      <c r="I27" s="25">
        <f>'2.ZakresRzeczowy'!S14</f>
        <v>0</v>
      </c>
      <c r="J27" s="23" t="s">
        <v>89</v>
      </c>
      <c r="K27" s="6"/>
    </row>
    <row r="28" spans="2:23" ht="24.9" customHeight="1" x14ac:dyDescent="0.3">
      <c r="B28" s="168" t="s">
        <v>226</v>
      </c>
      <c r="C28" s="169"/>
      <c r="D28" s="169"/>
      <c r="E28" s="169"/>
      <c r="F28" s="169"/>
      <c r="G28" s="169"/>
      <c r="H28" s="24" t="s">
        <v>113</v>
      </c>
      <c r="I28" s="152">
        <f>'2.ZakresRzeczowy'!N14</f>
        <v>0</v>
      </c>
      <c r="J28" s="23" t="s">
        <v>7</v>
      </c>
      <c r="K28" s="6"/>
      <c r="L28" s="196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</row>
    <row r="29" spans="2:23" ht="24.9" customHeight="1" x14ac:dyDescent="0.3">
      <c r="B29" s="198" t="s">
        <v>184</v>
      </c>
      <c r="C29" s="199"/>
      <c r="D29" s="199"/>
      <c r="E29" s="199"/>
      <c r="F29" s="199"/>
      <c r="G29" s="199"/>
      <c r="H29" s="24" t="s">
        <v>118</v>
      </c>
      <c r="I29" s="30">
        <f>'2.ZakresRzeczowy'!V14</f>
        <v>0</v>
      </c>
      <c r="J29" s="29" t="s">
        <v>172</v>
      </c>
      <c r="K29" s="6"/>
    </row>
    <row r="30" spans="2:23" ht="39.9" customHeight="1" x14ac:dyDescent="0.3">
      <c r="B30" s="170" t="s">
        <v>186</v>
      </c>
      <c r="C30" s="171"/>
      <c r="D30" s="171"/>
      <c r="E30" s="171"/>
      <c r="F30" s="171"/>
      <c r="G30" s="171"/>
      <c r="H30" s="171"/>
      <c r="I30" s="171"/>
      <c r="J30" s="171"/>
      <c r="K30" s="172"/>
    </row>
    <row r="31" spans="2:23" ht="24.9" customHeight="1" x14ac:dyDescent="0.3">
      <c r="B31" s="183" t="s">
        <v>107</v>
      </c>
      <c r="C31" s="184"/>
      <c r="D31" s="184"/>
      <c r="E31" s="184"/>
      <c r="F31" s="184"/>
      <c r="G31" s="184"/>
      <c r="H31" s="21" t="s">
        <v>108</v>
      </c>
      <c r="I31" s="184" t="s">
        <v>119</v>
      </c>
      <c r="J31" s="184"/>
      <c r="K31" s="22" t="s">
        <v>110</v>
      </c>
    </row>
    <row r="32" spans="2:23" ht="24.9" customHeight="1" x14ac:dyDescent="0.3">
      <c r="B32" s="168" t="s">
        <v>120</v>
      </c>
      <c r="C32" s="169"/>
      <c r="D32" s="169"/>
      <c r="E32" s="169"/>
      <c r="F32" s="169"/>
      <c r="G32" s="169"/>
      <c r="H32" s="24" t="s">
        <v>121</v>
      </c>
      <c r="I32" s="25">
        <f>'3.BilansEnergii'!I17</f>
        <v>0</v>
      </c>
      <c r="J32" s="23" t="s">
        <v>122</v>
      </c>
      <c r="K32" s="6"/>
      <c r="L32" s="62" t="s">
        <v>197</v>
      </c>
    </row>
    <row r="33" spans="2:15" ht="24.9" customHeight="1" x14ac:dyDescent="0.3">
      <c r="B33" s="168" t="s">
        <v>123</v>
      </c>
      <c r="C33" s="169"/>
      <c r="D33" s="169"/>
      <c r="E33" s="169"/>
      <c r="F33" s="169"/>
      <c r="G33" s="169"/>
      <c r="H33" s="24" t="s">
        <v>121</v>
      </c>
      <c r="I33" s="25">
        <f>'3.BilansEnergii'!I18</f>
        <v>0</v>
      </c>
      <c r="J33" s="23" t="s">
        <v>122</v>
      </c>
      <c r="K33" s="6"/>
    </row>
    <row r="34" spans="2:15" ht="24.9" customHeight="1" x14ac:dyDescent="0.3">
      <c r="B34" s="168" t="s">
        <v>124</v>
      </c>
      <c r="C34" s="169"/>
      <c r="D34" s="169"/>
      <c r="E34" s="169"/>
      <c r="F34" s="169"/>
      <c r="G34" s="169"/>
      <c r="H34" s="24" t="s">
        <v>121</v>
      </c>
      <c r="I34" s="25">
        <f>'3.BilansEnergii'!I19</f>
        <v>0</v>
      </c>
      <c r="J34" s="23" t="s">
        <v>122</v>
      </c>
      <c r="K34" s="6"/>
    </row>
    <row r="35" spans="2:15" ht="24.9" customHeight="1" x14ac:dyDescent="0.3">
      <c r="B35" s="168" t="s">
        <v>195</v>
      </c>
      <c r="C35" s="169"/>
      <c r="D35" s="169"/>
      <c r="E35" s="169"/>
      <c r="F35" s="169"/>
      <c r="G35" s="169"/>
      <c r="H35" s="24" t="s">
        <v>121</v>
      </c>
      <c r="I35" s="25">
        <f>'3.BilansEnergii'!I21</f>
        <v>0</v>
      </c>
      <c r="J35" s="23" t="s">
        <v>122</v>
      </c>
      <c r="K35" s="6"/>
      <c r="L35" s="156"/>
      <c r="M35" s="157"/>
      <c r="N35" s="135"/>
      <c r="O35" s="133"/>
    </row>
    <row r="36" spans="2:15" ht="24.9" customHeight="1" x14ac:dyDescent="0.3">
      <c r="B36" s="168"/>
      <c r="C36" s="169"/>
      <c r="D36" s="169"/>
      <c r="E36" s="169"/>
      <c r="F36" s="169"/>
      <c r="G36" s="169"/>
      <c r="H36" s="24" t="s">
        <v>250</v>
      </c>
      <c r="I36" s="25">
        <f>I35*3.6</f>
        <v>0</v>
      </c>
      <c r="J36" s="23" t="s">
        <v>97</v>
      </c>
      <c r="K36" s="6"/>
      <c r="L36" s="155"/>
      <c r="M36" s="155"/>
      <c r="N36" s="135"/>
      <c r="O36" s="133"/>
    </row>
    <row r="37" spans="2:15" ht="24.9" customHeight="1" x14ac:dyDescent="0.3">
      <c r="B37" s="168" t="s">
        <v>125</v>
      </c>
      <c r="C37" s="169"/>
      <c r="D37" s="169"/>
      <c r="E37" s="169"/>
      <c r="F37" s="169"/>
      <c r="G37" s="169"/>
      <c r="H37" s="24" t="s">
        <v>126</v>
      </c>
      <c r="I37" s="25">
        <f>'3.BilansEnergii'!I23</f>
        <v>0</v>
      </c>
      <c r="J37" s="23" t="s">
        <v>60</v>
      </c>
      <c r="K37" s="6"/>
    </row>
    <row r="38" spans="2:15" ht="24.9" customHeight="1" x14ac:dyDescent="0.3">
      <c r="B38" s="177" t="s">
        <v>127</v>
      </c>
      <c r="C38" s="178"/>
      <c r="D38" s="178"/>
      <c r="E38" s="178"/>
      <c r="F38" s="178"/>
      <c r="G38" s="178"/>
      <c r="H38" s="178"/>
      <c r="I38" s="178"/>
      <c r="J38" s="178"/>
      <c r="K38" s="179"/>
    </row>
    <row r="39" spans="2:15" ht="24.9" customHeight="1" x14ac:dyDescent="0.3">
      <c r="B39" s="177"/>
      <c r="C39" s="178"/>
      <c r="D39" s="178"/>
      <c r="E39" s="178"/>
      <c r="F39" s="178"/>
      <c r="G39" s="178"/>
      <c r="H39" s="178"/>
      <c r="I39" s="178"/>
      <c r="J39" s="178"/>
      <c r="K39" s="179"/>
    </row>
    <row r="40" spans="2:15" ht="24.9" customHeight="1" x14ac:dyDescent="0.3">
      <c r="B40" s="177" t="s">
        <v>200</v>
      </c>
      <c r="C40" s="178"/>
      <c r="D40" s="178"/>
      <c r="E40" s="178"/>
      <c r="F40" s="178"/>
      <c r="G40" s="178" t="s">
        <v>201</v>
      </c>
      <c r="H40" s="178"/>
      <c r="I40" s="178"/>
      <c r="J40" s="178"/>
      <c r="K40" s="179"/>
    </row>
    <row r="41" spans="2:15" ht="24.9" customHeight="1" x14ac:dyDescent="0.3">
      <c r="B41" s="177"/>
      <c r="C41" s="178"/>
      <c r="D41" s="178"/>
      <c r="E41" s="178"/>
      <c r="F41" s="178"/>
      <c r="G41" s="178"/>
      <c r="H41" s="178"/>
      <c r="I41" s="178"/>
      <c r="J41" s="178"/>
      <c r="K41" s="179"/>
    </row>
    <row r="42" spans="2:15" ht="24.9" customHeight="1" x14ac:dyDescent="0.3">
      <c r="B42" s="180"/>
      <c r="C42" s="181"/>
      <c r="D42" s="181"/>
      <c r="E42" s="181"/>
      <c r="F42" s="181"/>
      <c r="G42" s="181"/>
      <c r="H42" s="181"/>
      <c r="I42" s="181"/>
      <c r="J42" s="181"/>
      <c r="K42" s="182"/>
    </row>
    <row r="43" spans="2:15" ht="160.5" customHeight="1" x14ac:dyDescent="0.3">
      <c r="B43" s="173" t="s">
        <v>205</v>
      </c>
      <c r="C43" s="174"/>
      <c r="D43" s="174"/>
      <c r="E43" s="174"/>
      <c r="F43" s="174"/>
      <c r="G43" s="174"/>
      <c r="H43" s="174"/>
      <c r="I43" s="174"/>
      <c r="J43" s="174"/>
      <c r="K43" s="174"/>
    </row>
  </sheetData>
  <sheetProtection algorithmName="SHA-512" hashValue="+wxlGBrr3zvv9i3JfWzTbzFEuPcFgSDHug42A+WS3s/k5om6VcZ0puk4gYafLxVK4oswXjTZq6MsDLWUV0DbBw==" saltValue="yJ22k7LBD/i/vuobzp85vw==" spinCount="100000" sheet="1" formatCells="0" formatColumns="0" formatRows="0" insertColumns="0" insertRows="0" deleteColumns="0" deleteRows="0"/>
  <mergeCells count="50">
    <mergeCell ref="L28:W28"/>
    <mergeCell ref="B29:G29"/>
    <mergeCell ref="B28:G28"/>
    <mergeCell ref="B21:I21"/>
    <mergeCell ref="B22:K22"/>
    <mergeCell ref="B23:G23"/>
    <mergeCell ref="I23:J23"/>
    <mergeCell ref="B8:D8"/>
    <mergeCell ref="E8:K8"/>
    <mergeCell ref="B9:D9"/>
    <mergeCell ref="E9:K9"/>
    <mergeCell ref="B10:D10"/>
    <mergeCell ref="E10:K10"/>
    <mergeCell ref="B4:K4"/>
    <mergeCell ref="B5:K5"/>
    <mergeCell ref="B6:K6"/>
    <mergeCell ref="B7:D7"/>
    <mergeCell ref="E7:K7"/>
    <mergeCell ref="B43:K43"/>
    <mergeCell ref="C13:I13"/>
    <mergeCell ref="J13:K13"/>
    <mergeCell ref="B32:G32"/>
    <mergeCell ref="B33:G33"/>
    <mergeCell ref="B34:G34"/>
    <mergeCell ref="B35:G36"/>
    <mergeCell ref="B37:G37"/>
    <mergeCell ref="B38:K39"/>
    <mergeCell ref="B40:F42"/>
    <mergeCell ref="G40:K42"/>
    <mergeCell ref="C14:I14"/>
    <mergeCell ref="B30:K30"/>
    <mergeCell ref="B31:G31"/>
    <mergeCell ref="I31:J31"/>
    <mergeCell ref="C19:I19"/>
    <mergeCell ref="L35:M35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B12:K12"/>
    <mergeCell ref="C20:I20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60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E33"/>
  <sheetViews>
    <sheetView view="pageBreakPreview" topLeftCell="A4" zoomScale="75" zoomScaleNormal="100" zoomScaleSheetLayoutView="75" workbookViewId="0">
      <selection activeCell="F4" sqref="F4:W8"/>
    </sheetView>
  </sheetViews>
  <sheetFormatPr defaultRowHeight="14.4" x14ac:dyDescent="0.3"/>
  <cols>
    <col min="2" max="2" width="8.6640625" customWidth="1"/>
    <col min="3" max="5" width="15.6640625" customWidth="1"/>
    <col min="6" max="23" width="12.6640625" customWidth="1"/>
    <col min="26" max="31" width="12.6640625" customWidth="1"/>
  </cols>
  <sheetData>
    <row r="2" spans="2:31" ht="60" customHeight="1" x14ac:dyDescent="0.3">
      <c r="B2" s="202" t="str">
        <f>IF('1.StrTytułowa'!E9&lt;&gt;"",'1.StrTytułowa'!E9,"")</f>
        <v/>
      </c>
      <c r="C2" s="203"/>
      <c r="D2" s="203"/>
      <c r="E2" s="204" t="str">
        <f>IF('1.StrTytułowa'!E7&lt;&gt;"",'1.StrTytułowa'!E7,"")</f>
        <v/>
      </c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302"/>
    </row>
    <row r="3" spans="2:31" s="47" customFormat="1" ht="60" customHeight="1" x14ac:dyDescent="0.3">
      <c r="B3" s="303" t="s">
        <v>147</v>
      </c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</row>
    <row r="4" spans="2:31" ht="60" customHeight="1" x14ac:dyDescent="0.3">
      <c r="B4" s="207" t="s">
        <v>62</v>
      </c>
      <c r="C4" s="207" t="s">
        <v>148</v>
      </c>
      <c r="D4" s="207"/>
      <c r="E4" s="207"/>
      <c r="F4" s="304" t="s">
        <v>149</v>
      </c>
      <c r="G4" s="304"/>
      <c r="H4" s="304"/>
      <c r="I4" s="304"/>
      <c r="J4" s="304"/>
      <c r="K4" s="304"/>
      <c r="L4" s="208" t="s">
        <v>150</v>
      </c>
      <c r="M4" s="208"/>
      <c r="N4" s="208"/>
      <c r="O4" s="208"/>
      <c r="P4" s="208"/>
      <c r="Q4" s="208"/>
      <c r="R4" s="305" t="s">
        <v>151</v>
      </c>
      <c r="S4" s="306"/>
      <c r="T4" s="306"/>
      <c r="U4" s="306"/>
      <c r="V4" s="306"/>
      <c r="W4" s="306"/>
    </row>
    <row r="5" spans="2:31" ht="60" customHeight="1" x14ac:dyDescent="0.3">
      <c r="B5" s="207"/>
      <c r="C5" s="207"/>
      <c r="D5" s="207"/>
      <c r="E5" s="207"/>
      <c r="F5" s="74" t="s">
        <v>152</v>
      </c>
      <c r="G5" s="304" t="s">
        <v>153</v>
      </c>
      <c r="H5" s="304"/>
      <c r="I5" s="304" t="s">
        <v>169</v>
      </c>
      <c r="J5" s="313" t="s">
        <v>170</v>
      </c>
      <c r="K5" s="314" t="s">
        <v>171</v>
      </c>
      <c r="L5" s="32" t="s">
        <v>152</v>
      </c>
      <c r="M5" s="208" t="s">
        <v>153</v>
      </c>
      <c r="N5" s="208"/>
      <c r="O5" s="208" t="s">
        <v>169</v>
      </c>
      <c r="P5" s="311" t="s">
        <v>170</v>
      </c>
      <c r="Q5" s="312" t="s">
        <v>171</v>
      </c>
      <c r="R5" s="305" t="s">
        <v>180</v>
      </c>
      <c r="S5" s="306"/>
      <c r="T5" s="307" t="s">
        <v>210</v>
      </c>
      <c r="U5" s="308"/>
      <c r="V5" s="309" t="s">
        <v>236</v>
      </c>
      <c r="W5" s="310"/>
      <c r="Z5" s="250" t="s">
        <v>217</v>
      </c>
      <c r="AA5" s="251"/>
      <c r="AB5" s="251"/>
      <c r="AC5" s="251"/>
      <c r="AD5" s="251"/>
      <c r="AE5" s="252"/>
    </row>
    <row r="6" spans="2:31" ht="110.1" customHeight="1" x14ac:dyDescent="0.3">
      <c r="B6" s="207"/>
      <c r="C6" s="207"/>
      <c r="D6" s="207"/>
      <c r="E6" s="207"/>
      <c r="F6" s="74" t="s">
        <v>154</v>
      </c>
      <c r="G6" s="74" t="s">
        <v>155</v>
      </c>
      <c r="H6" s="74" t="s">
        <v>156</v>
      </c>
      <c r="I6" s="304"/>
      <c r="J6" s="313"/>
      <c r="K6" s="314"/>
      <c r="L6" s="32" t="s">
        <v>154</v>
      </c>
      <c r="M6" s="32" t="s">
        <v>155</v>
      </c>
      <c r="N6" s="32" t="s">
        <v>156</v>
      </c>
      <c r="O6" s="208"/>
      <c r="P6" s="311"/>
      <c r="Q6" s="312"/>
      <c r="R6" s="75" t="s">
        <v>181</v>
      </c>
      <c r="S6" s="75" t="s">
        <v>182</v>
      </c>
      <c r="T6" s="77" t="s">
        <v>212</v>
      </c>
      <c r="U6" s="77" t="s">
        <v>182</v>
      </c>
      <c r="V6" s="79" t="s">
        <v>179</v>
      </c>
      <c r="W6" s="79" t="s">
        <v>182</v>
      </c>
      <c r="Z6" s="296" t="s">
        <v>215</v>
      </c>
      <c r="AA6" s="297"/>
      <c r="AB6" s="296" t="s">
        <v>216</v>
      </c>
      <c r="AC6" s="297"/>
      <c r="AD6" s="296" t="s">
        <v>218</v>
      </c>
      <c r="AE6" s="300"/>
    </row>
    <row r="7" spans="2:31" ht="15" customHeight="1" x14ac:dyDescent="0.3">
      <c r="B7" s="31"/>
      <c r="C7" s="207">
        <v>2</v>
      </c>
      <c r="D7" s="207"/>
      <c r="E7" s="207"/>
      <c r="F7" s="81">
        <v>3</v>
      </c>
      <c r="G7" s="81">
        <v>6</v>
      </c>
      <c r="H7" s="81">
        <v>7</v>
      </c>
      <c r="I7" s="81">
        <v>8</v>
      </c>
      <c r="J7" s="82">
        <v>9</v>
      </c>
      <c r="K7" s="83">
        <v>10</v>
      </c>
      <c r="L7" s="84">
        <v>11</v>
      </c>
      <c r="M7" s="84">
        <v>14</v>
      </c>
      <c r="N7" s="84">
        <v>15</v>
      </c>
      <c r="O7" s="84">
        <v>16</v>
      </c>
      <c r="P7" s="85">
        <v>17</v>
      </c>
      <c r="Q7" s="86">
        <v>18</v>
      </c>
      <c r="R7" s="76">
        <v>19</v>
      </c>
      <c r="S7" s="76">
        <v>20</v>
      </c>
      <c r="T7" s="78">
        <v>21</v>
      </c>
      <c r="U7" s="78">
        <v>22</v>
      </c>
      <c r="V7" s="80">
        <v>23</v>
      </c>
      <c r="W7" s="79">
        <v>24</v>
      </c>
      <c r="Z7" s="298"/>
      <c r="AA7" s="299"/>
      <c r="AB7" s="298"/>
      <c r="AC7" s="299"/>
      <c r="AD7" s="156"/>
      <c r="AE7" s="301"/>
    </row>
    <row r="8" spans="2:31" ht="39.9" customHeight="1" x14ac:dyDescent="0.3">
      <c r="B8" s="87">
        <v>1</v>
      </c>
      <c r="C8" s="289" t="str">
        <f>'1.StrTytułowa'!C14</f>
        <v/>
      </c>
      <c r="D8" s="289"/>
      <c r="E8" s="289"/>
      <c r="F8" s="88" t="str">
        <f>IF('B-01'!$H$24&lt;&gt;0,'B-01'!$H$24,"")</f>
        <v/>
      </c>
      <c r="G8" s="89" t="str">
        <f>IF('B-01'!$H$25&lt;&gt;0,'B-01'!$H$25,"")</f>
        <v/>
      </c>
      <c r="H8" s="89" t="str">
        <f>IF('B-01'!$H$26&lt;&gt;0,'B-01'!$H$26,"")</f>
        <v/>
      </c>
      <c r="I8" s="90" t="str">
        <f>IF('B-01'!$H$27&lt;&gt;0,'B-01'!$H$27,"")</f>
        <v/>
      </c>
      <c r="J8" s="91" t="str">
        <f>IF('B-01'!$H$28&lt;&gt;0,'B-01'!$H$28,"")</f>
        <v/>
      </c>
      <c r="K8" s="92" t="str">
        <f>IF('B-01'!$H$29&lt;&gt;0,'B-01'!$H$29,"")</f>
        <v/>
      </c>
      <c r="L8" s="37" t="str">
        <f>IF('B-01'!$N$24&lt;&gt;0,'B-01'!$N$24,"")</f>
        <v/>
      </c>
      <c r="M8" s="38" t="str">
        <f>IF('B-01'!$N$25&lt;&gt;0,'B-01'!$N$25,"")</f>
        <v/>
      </c>
      <c r="N8" s="38" t="str">
        <f>IF('B-01'!$N$26&lt;&gt;0,'B-01'!$N$26,"")</f>
        <v/>
      </c>
      <c r="O8" s="93" t="str">
        <f>IF('B-01'!$N$27&lt;&gt;0,'B-01'!$N$27,"")</f>
        <v/>
      </c>
      <c r="P8" s="94" t="str">
        <f>IF('B-01'!$N$28&lt;&gt;0,'B-01'!$N$28,"")</f>
        <v/>
      </c>
      <c r="Q8" s="95" t="str">
        <f>IF('B-01'!$N$29&lt;&gt;0,'B-01'!$N$29,"")</f>
        <v/>
      </c>
      <c r="R8" s="96" t="str">
        <f>IFERROR(I8-O8,"")</f>
        <v/>
      </c>
      <c r="S8" s="97" t="str">
        <f>IFERROR(1-O8/I8,"-")</f>
        <v>-</v>
      </c>
      <c r="T8" s="98" t="str">
        <f>IFERROR(J8-P8,"")</f>
        <v/>
      </c>
      <c r="U8" s="99" t="str">
        <f>IFERROR(1-P8/J8,"-")</f>
        <v>-</v>
      </c>
      <c r="V8" s="100" t="str">
        <f>IFERROR(K8-Q8,"")</f>
        <v/>
      </c>
      <c r="W8" s="7" t="str">
        <f>IFERROR(1-Q8/K8,"-")</f>
        <v>-</v>
      </c>
      <c r="Z8" s="141" t="str">
        <f>IF('B-01'!$M$9&lt;&gt;"",'B-01'!$M$9,"-")</f>
        <v>-</v>
      </c>
      <c r="AA8" s="142" t="s">
        <v>12</v>
      </c>
      <c r="AB8" s="141" t="str">
        <f>IFERROR(J8/Z8,"-")</f>
        <v>-</v>
      </c>
      <c r="AC8" s="142" t="s">
        <v>214</v>
      </c>
      <c r="AD8" s="147" t="str">
        <f>IFERROR(P8/Z8,"-")</f>
        <v>-</v>
      </c>
      <c r="AE8" s="142" t="s">
        <v>214</v>
      </c>
    </row>
    <row r="9" spans="2:31" ht="39.9" customHeight="1" x14ac:dyDescent="0.3">
      <c r="B9" s="87">
        <v>2</v>
      </c>
      <c r="C9" s="289" t="str">
        <f>'1.StrTytułowa'!C15</f>
        <v/>
      </c>
      <c r="D9" s="289"/>
      <c r="E9" s="289"/>
      <c r="F9" s="88" t="str">
        <f>IF('B-02'!$H$24&lt;&gt;0,'B-02'!$H$24,"")</f>
        <v/>
      </c>
      <c r="G9" s="89" t="str">
        <f>IF('B-02'!$H$25&lt;&gt;0,'B-02'!$H$25,"")</f>
        <v/>
      </c>
      <c r="H9" s="89" t="str">
        <f>IF('B-02'!$H$26&lt;&gt;0,'B-02'!$H$26,"")</f>
        <v/>
      </c>
      <c r="I9" s="90" t="str">
        <f>IF('B-02'!$H$27&lt;&gt;0,'B-02'!$H$27,"")</f>
        <v/>
      </c>
      <c r="J9" s="91" t="str">
        <f>IF('B-02'!$H$28&lt;&gt;0,'B-02'!$H$28,"")</f>
        <v/>
      </c>
      <c r="K9" s="92" t="str">
        <f>IF('B-02'!$H$29&lt;&gt;0,'B-02'!$H$29,"")</f>
        <v/>
      </c>
      <c r="L9" s="37" t="str">
        <f>IF('B-02'!$N$24&lt;&gt;0,'B-02'!$N$24,"")</f>
        <v/>
      </c>
      <c r="M9" s="38" t="str">
        <f>IF('B-02'!$N$25&lt;&gt;0,'B-02'!$N$25,"")</f>
        <v/>
      </c>
      <c r="N9" s="38" t="str">
        <f>IF('B-02'!$N$26&lt;&gt;0,'B-02'!$N$26,"")</f>
        <v/>
      </c>
      <c r="O9" s="93" t="str">
        <f>IF('B-02'!$N$27&lt;&gt;0,'B-02'!$N$27,"")</f>
        <v/>
      </c>
      <c r="P9" s="94" t="str">
        <f>IF('B-02'!$N$28&lt;&gt;0,'B-02'!$N$28,"")</f>
        <v/>
      </c>
      <c r="Q9" s="95" t="str">
        <f>IF('B-02'!$N$29&lt;&gt;0,'B-02'!$N$29,"")</f>
        <v/>
      </c>
      <c r="R9" s="96" t="str">
        <f>IFERROR(I9-O9,"")</f>
        <v/>
      </c>
      <c r="S9" s="97" t="str">
        <f t="shared" ref="S9:S15" si="0">IFERROR(1-O9/I9,"-")</f>
        <v>-</v>
      </c>
      <c r="T9" s="98" t="str">
        <f t="shared" ref="T9:T14" si="1">IFERROR(J9-P9,"")</f>
        <v/>
      </c>
      <c r="U9" s="99" t="str">
        <f t="shared" ref="U9:U15" si="2">IFERROR(1-P9/J9,"-")</f>
        <v>-</v>
      </c>
      <c r="V9" s="100" t="str">
        <f t="shared" ref="V9:V14" si="3">IFERROR(K9-Q9,"")</f>
        <v/>
      </c>
      <c r="W9" s="7" t="str">
        <f t="shared" ref="W9:W15" si="4">IFERROR(1-Q9/K9,"-")</f>
        <v>-</v>
      </c>
      <c r="Z9" s="143" t="str">
        <f>IF('B-02'!$M$9&lt;&gt;"",'B-02'!$M$9,"-")</f>
        <v>-</v>
      </c>
      <c r="AA9" s="144" t="s">
        <v>12</v>
      </c>
      <c r="AB9" s="143" t="str">
        <f t="shared" ref="AB9:AB15" si="5">IFERROR(J9/Z9,"-")</f>
        <v>-</v>
      </c>
      <c r="AC9" s="144" t="s">
        <v>214</v>
      </c>
      <c r="AD9" s="148" t="str">
        <f t="shared" ref="AD9:AD15" si="6">IFERROR(P9/Z9,"-")</f>
        <v>-</v>
      </c>
      <c r="AE9" s="144" t="s">
        <v>214</v>
      </c>
    </row>
    <row r="10" spans="2:31" ht="39.9" customHeight="1" x14ac:dyDescent="0.3">
      <c r="B10" s="87">
        <v>3</v>
      </c>
      <c r="C10" s="289" t="str">
        <f>'1.StrTytułowa'!C16</f>
        <v/>
      </c>
      <c r="D10" s="289"/>
      <c r="E10" s="289"/>
      <c r="F10" s="88" t="str">
        <f>IF('B-03'!$H$24&lt;&gt;0,'B-03'!$H$24,"")</f>
        <v/>
      </c>
      <c r="G10" s="89" t="str">
        <f>IF('B-03'!$H$25&lt;&gt;0,'B-03'!$H$25,"")</f>
        <v/>
      </c>
      <c r="H10" s="89" t="str">
        <f>IF('B-03'!$H$26&lt;&gt;0,'B-03'!$H$26,"")</f>
        <v/>
      </c>
      <c r="I10" s="90" t="str">
        <f>IF('B-03'!$H$27&lt;&gt;0,'B-03'!$H$27,"")</f>
        <v/>
      </c>
      <c r="J10" s="91" t="str">
        <f>IF('B-03'!$H$28&lt;&gt;0,'B-03'!$H$28,"")</f>
        <v/>
      </c>
      <c r="K10" s="92" t="str">
        <f>IF('B-03'!$H$29&lt;&gt;0,'B-03'!$H$29,"")</f>
        <v/>
      </c>
      <c r="L10" s="37" t="str">
        <f>IF('B-03'!$N$24&lt;&gt;0,'B-03'!$N$24,"")</f>
        <v/>
      </c>
      <c r="M10" s="38" t="str">
        <f>IF('B-03'!$N$25&lt;&gt;0,'B-03'!$N$25,"")</f>
        <v/>
      </c>
      <c r="N10" s="38" t="str">
        <f>IF('B-03'!$N$26&lt;&gt;0,'B-03'!$N$26,"")</f>
        <v/>
      </c>
      <c r="O10" s="93" t="str">
        <f>IF('B-03'!$N$27&lt;&gt;0,'B-03'!$N$27,"")</f>
        <v/>
      </c>
      <c r="P10" s="94" t="str">
        <f>IF('B-03'!$N$28&lt;&gt;0,'B-03'!$N$28,"")</f>
        <v/>
      </c>
      <c r="Q10" s="95" t="str">
        <f>IF('B-03'!$N$29&lt;&gt;0,'B-03'!$N$29,"")</f>
        <v/>
      </c>
      <c r="R10" s="96" t="str">
        <f t="shared" ref="R10:R14" si="7">IFERROR(I10-O10,"")</f>
        <v/>
      </c>
      <c r="S10" s="97" t="str">
        <f t="shared" si="0"/>
        <v>-</v>
      </c>
      <c r="T10" s="98" t="str">
        <f t="shared" si="1"/>
        <v/>
      </c>
      <c r="U10" s="99" t="str">
        <f t="shared" si="2"/>
        <v>-</v>
      </c>
      <c r="V10" s="100" t="str">
        <f t="shared" si="3"/>
        <v/>
      </c>
      <c r="W10" s="7" t="str">
        <f t="shared" si="4"/>
        <v>-</v>
      </c>
      <c r="Z10" s="143" t="str">
        <f>IF('B-03'!$M$9&lt;&gt;"",'B-03'!$M$9,"-")</f>
        <v>-</v>
      </c>
      <c r="AA10" s="144" t="s">
        <v>12</v>
      </c>
      <c r="AB10" s="143" t="str">
        <f t="shared" si="5"/>
        <v>-</v>
      </c>
      <c r="AC10" s="144" t="s">
        <v>214</v>
      </c>
      <c r="AD10" s="148" t="str">
        <f t="shared" si="6"/>
        <v>-</v>
      </c>
      <c r="AE10" s="144" t="s">
        <v>214</v>
      </c>
    </row>
    <row r="11" spans="2:31" ht="39.9" customHeight="1" x14ac:dyDescent="0.3">
      <c r="B11" s="87">
        <v>4</v>
      </c>
      <c r="C11" s="289" t="str">
        <f>'1.StrTytułowa'!C17</f>
        <v/>
      </c>
      <c r="D11" s="289"/>
      <c r="E11" s="289"/>
      <c r="F11" s="88" t="str">
        <f>IF('B-04'!$H$24&lt;&gt;0,'B-04'!$H$24,"")</f>
        <v/>
      </c>
      <c r="G11" s="89" t="str">
        <f>IF('B-04'!$H$25&lt;&gt;0,'B-04'!$H$25,"")</f>
        <v/>
      </c>
      <c r="H11" s="89" t="str">
        <f>IF('B-04'!$H$26&lt;&gt;0,'B-04'!$H$26,"")</f>
        <v/>
      </c>
      <c r="I11" s="90" t="str">
        <f>IF('B-04'!$H$27&lt;&gt;0,'B-04'!$H$27,"")</f>
        <v/>
      </c>
      <c r="J11" s="91" t="str">
        <f>IF('B-04'!$H$28&lt;&gt;0,'B-04'!$H$28,"")</f>
        <v/>
      </c>
      <c r="K11" s="92" t="str">
        <f>IF('B-04'!$H$29&lt;&gt;0,'B-04'!$H$29,"")</f>
        <v/>
      </c>
      <c r="L11" s="37" t="str">
        <f>IF('B-04'!$N$24&lt;&gt;0,'B-04'!$N$24,"")</f>
        <v/>
      </c>
      <c r="M11" s="38" t="str">
        <f>IF('B-04'!$N$25&lt;&gt;0,'B-04'!$N$25,"")</f>
        <v/>
      </c>
      <c r="N11" s="38" t="str">
        <f>IF('B-04'!$N$26&lt;&gt;0,'B-04'!$N$26,"")</f>
        <v/>
      </c>
      <c r="O11" s="93" t="str">
        <f>IF('B-04'!$N$27&lt;&gt;0,'B-04'!$N$27,"")</f>
        <v/>
      </c>
      <c r="P11" s="94" t="str">
        <f>IF('B-04'!$N$28&lt;&gt;0,'B-04'!$N$28,"")</f>
        <v/>
      </c>
      <c r="Q11" s="95" t="str">
        <f>IF('B-04'!$N$29&lt;&gt;0,'B-04'!$N$29,"")</f>
        <v/>
      </c>
      <c r="R11" s="96" t="str">
        <f t="shared" si="7"/>
        <v/>
      </c>
      <c r="S11" s="97" t="str">
        <f t="shared" si="0"/>
        <v>-</v>
      </c>
      <c r="T11" s="98" t="str">
        <f t="shared" si="1"/>
        <v/>
      </c>
      <c r="U11" s="99" t="str">
        <f t="shared" si="2"/>
        <v>-</v>
      </c>
      <c r="V11" s="100" t="str">
        <f t="shared" si="3"/>
        <v/>
      </c>
      <c r="W11" s="7" t="str">
        <f t="shared" si="4"/>
        <v>-</v>
      </c>
      <c r="Z11" s="143" t="str">
        <f>IF('B-04'!$M$9&lt;&gt;"",'B-04'!$M$9,"-")</f>
        <v>-</v>
      </c>
      <c r="AA11" s="144" t="s">
        <v>12</v>
      </c>
      <c r="AB11" s="143" t="str">
        <f t="shared" si="5"/>
        <v>-</v>
      </c>
      <c r="AC11" s="144" t="s">
        <v>214</v>
      </c>
      <c r="AD11" s="148" t="str">
        <f t="shared" si="6"/>
        <v>-</v>
      </c>
      <c r="AE11" s="144" t="s">
        <v>214</v>
      </c>
    </row>
    <row r="12" spans="2:31" ht="39.9" customHeight="1" x14ac:dyDescent="0.3">
      <c r="B12" s="87">
        <v>5</v>
      </c>
      <c r="C12" s="289" t="str">
        <f>'1.StrTytułowa'!C18</f>
        <v/>
      </c>
      <c r="D12" s="289"/>
      <c r="E12" s="289"/>
      <c r="F12" s="88" t="str">
        <f>IF('B-05'!$H$24&lt;&gt;0,'B-05'!$H$24,"")</f>
        <v/>
      </c>
      <c r="G12" s="89" t="str">
        <f>IF('B-05'!$H$25&lt;&gt;0,'B-05'!$H$25,"")</f>
        <v/>
      </c>
      <c r="H12" s="89" t="str">
        <f>IF('B-05'!$H$26&lt;&gt;0,'B-05'!$H$26,"")</f>
        <v/>
      </c>
      <c r="I12" s="90" t="str">
        <f>IF('B-05'!$H$27&lt;&gt;0,'B-05'!$H$27,"")</f>
        <v/>
      </c>
      <c r="J12" s="91" t="str">
        <f>IF('B-05'!$H$28&lt;&gt;0,'B-05'!$H$28,"")</f>
        <v/>
      </c>
      <c r="K12" s="92" t="str">
        <f>IF('B-05'!$H$29&lt;&gt;0,'B-05'!$H$29,"")</f>
        <v/>
      </c>
      <c r="L12" s="37" t="str">
        <f>IF('B-05'!$N$24&lt;&gt;0,'B-05'!$N$24,"")</f>
        <v/>
      </c>
      <c r="M12" s="38" t="str">
        <f>IF('B-05'!$N$25&lt;&gt;0,'B-05'!$N$25,"")</f>
        <v/>
      </c>
      <c r="N12" s="38" t="str">
        <f>IF('B-05'!$N$26&lt;&gt;0,'B-05'!$N$26,"")</f>
        <v/>
      </c>
      <c r="O12" s="93" t="str">
        <f>IF('B-05'!$N$27&lt;&gt;0,'B-05'!$N$27,"")</f>
        <v/>
      </c>
      <c r="P12" s="94" t="str">
        <f>IF('B-05'!$N$28&lt;&gt;0,'B-05'!$N$28,"")</f>
        <v/>
      </c>
      <c r="Q12" s="95" t="str">
        <f>IF('B-05'!$N$29&lt;&gt;0,'B-05'!$N$29,"")</f>
        <v/>
      </c>
      <c r="R12" s="96" t="str">
        <f t="shared" si="7"/>
        <v/>
      </c>
      <c r="S12" s="97" t="str">
        <f t="shared" si="0"/>
        <v>-</v>
      </c>
      <c r="T12" s="98" t="str">
        <f t="shared" si="1"/>
        <v/>
      </c>
      <c r="U12" s="99" t="str">
        <f t="shared" si="2"/>
        <v>-</v>
      </c>
      <c r="V12" s="100" t="str">
        <f t="shared" si="3"/>
        <v/>
      </c>
      <c r="W12" s="7" t="str">
        <f t="shared" si="4"/>
        <v>-</v>
      </c>
      <c r="Z12" s="143" t="str">
        <f>IF('B-05'!$M$9&lt;&gt;"",'B-05'!$M$9,"-")</f>
        <v>-</v>
      </c>
      <c r="AA12" s="144" t="s">
        <v>12</v>
      </c>
      <c r="AB12" s="143" t="str">
        <f t="shared" si="5"/>
        <v>-</v>
      </c>
      <c r="AC12" s="144" t="s">
        <v>214</v>
      </c>
      <c r="AD12" s="148" t="str">
        <f t="shared" si="6"/>
        <v>-</v>
      </c>
      <c r="AE12" s="144" t="s">
        <v>214</v>
      </c>
    </row>
    <row r="13" spans="2:31" ht="39.9" customHeight="1" x14ac:dyDescent="0.3">
      <c r="B13" s="87">
        <v>6</v>
      </c>
      <c r="C13" s="289" t="str">
        <f>'1.StrTytułowa'!C19</f>
        <v/>
      </c>
      <c r="D13" s="289"/>
      <c r="E13" s="289"/>
      <c r="F13" s="88" t="str">
        <f>IF('B-06'!$H$24&lt;&gt;0,'B-06'!$H$24,"")</f>
        <v/>
      </c>
      <c r="G13" s="89" t="str">
        <f>IF('B-06'!$H$25&lt;&gt;0,'B-06'!$H$25,"")</f>
        <v/>
      </c>
      <c r="H13" s="89" t="str">
        <f>IF('B-06'!$H$26&lt;&gt;0,'B-06'!$H$26,"")</f>
        <v/>
      </c>
      <c r="I13" s="90" t="str">
        <f>IF('B-06'!$H$27&lt;&gt;0,'B-06'!$H$27,"")</f>
        <v/>
      </c>
      <c r="J13" s="91" t="str">
        <f>IF('B-06'!$H$28&lt;&gt;0,'B-06'!$H$28,"")</f>
        <v/>
      </c>
      <c r="K13" s="92" t="str">
        <f>IF('B-06'!$H$29&lt;&gt;0,'B-06'!$H$29,"")</f>
        <v/>
      </c>
      <c r="L13" s="37" t="str">
        <f>IF('B-06'!$N$24&lt;&gt;0,'B-06'!$N$24,"")</f>
        <v/>
      </c>
      <c r="M13" s="38" t="str">
        <f>IF('B-06'!$N$25&lt;&gt;0,'B-06'!$N$25,"")</f>
        <v/>
      </c>
      <c r="N13" s="38" t="str">
        <f>IF('B-06'!$N$26&lt;&gt;0,'B-06'!$N$26,"")</f>
        <v/>
      </c>
      <c r="O13" s="93" t="str">
        <f>IF('B-06'!$N$27&lt;&gt;0,'B-06'!$N$27,"")</f>
        <v/>
      </c>
      <c r="P13" s="94" t="str">
        <f>IF('B-06'!$N$28&lt;&gt;0,'B-06'!$N$28,"")</f>
        <v/>
      </c>
      <c r="Q13" s="95" t="str">
        <f>IF('B-06'!$N$29&lt;&gt;0,'B-06'!$N$29,"")</f>
        <v/>
      </c>
      <c r="R13" s="96" t="str">
        <f t="shared" si="7"/>
        <v/>
      </c>
      <c r="S13" s="97" t="str">
        <f t="shared" si="0"/>
        <v>-</v>
      </c>
      <c r="T13" s="98" t="str">
        <f t="shared" si="1"/>
        <v/>
      </c>
      <c r="U13" s="99" t="str">
        <f t="shared" si="2"/>
        <v>-</v>
      </c>
      <c r="V13" s="100" t="str">
        <f t="shared" si="3"/>
        <v/>
      </c>
      <c r="W13" s="7" t="str">
        <f t="shared" si="4"/>
        <v>-</v>
      </c>
      <c r="Z13" s="143" t="str">
        <f>IF('B-06'!$M$9&lt;&gt;"",'B-06'!$M$9,"-")</f>
        <v>-</v>
      </c>
      <c r="AA13" s="144" t="s">
        <v>12</v>
      </c>
      <c r="AB13" s="143" t="str">
        <f t="shared" si="5"/>
        <v>-</v>
      </c>
      <c r="AC13" s="144" t="s">
        <v>214</v>
      </c>
      <c r="AD13" s="148" t="str">
        <f t="shared" si="6"/>
        <v>-</v>
      </c>
      <c r="AE13" s="144" t="s">
        <v>214</v>
      </c>
    </row>
    <row r="14" spans="2:31" ht="39.9" customHeight="1" thickBot="1" x14ac:dyDescent="0.35">
      <c r="B14" s="87">
        <v>7</v>
      </c>
      <c r="C14" s="289" t="str">
        <f>'1.StrTytułowa'!C20</f>
        <v/>
      </c>
      <c r="D14" s="289"/>
      <c r="E14" s="289"/>
      <c r="F14" s="88" t="str">
        <f>IF('B-07'!$H$24&lt;&gt;0,'B-07'!$H$24,"")</f>
        <v/>
      </c>
      <c r="G14" s="89" t="str">
        <f>IF('B-07'!$H$25&lt;&gt;0,'B-07'!$H$25,"")</f>
        <v/>
      </c>
      <c r="H14" s="89" t="str">
        <f>IF('B-07'!$H$26&lt;&gt;0,'B-07'!$H$26,"")</f>
        <v/>
      </c>
      <c r="I14" s="90" t="str">
        <f>IF('B-07'!$H$27&lt;&gt;0,'B-07'!$H$27,"")</f>
        <v/>
      </c>
      <c r="J14" s="91" t="str">
        <f>IF('B-07'!$H$28&lt;&gt;0,'B-07'!$H$28,"")</f>
        <v/>
      </c>
      <c r="K14" s="92" t="str">
        <f>IF('B-07'!$H$29&lt;&gt;0,'B-07'!$H$29,"")</f>
        <v/>
      </c>
      <c r="L14" s="37" t="str">
        <f>IF('B-07'!$N$24&lt;&gt;0,'B-07'!$N$24,"")</f>
        <v/>
      </c>
      <c r="M14" s="38" t="str">
        <f>IF('B-07'!$N$25&lt;&gt;0,'B-07'!$N$25,"")</f>
        <v/>
      </c>
      <c r="N14" s="38" t="str">
        <f>IF('B-07'!$N$26&lt;&gt;0,'B-07'!$N$26,"")</f>
        <v/>
      </c>
      <c r="O14" s="93" t="str">
        <f>IF('B-07'!$N$27&lt;&gt;0,'B-07'!$N$27,"")</f>
        <v/>
      </c>
      <c r="P14" s="94" t="str">
        <f>IF('B-07'!$N$28&lt;&gt;0,'B-07'!$N$28,"")</f>
        <v/>
      </c>
      <c r="Q14" s="95" t="str">
        <f>IF('B-07'!$N$29&lt;&gt;0,'B-07'!$N$29,"")</f>
        <v/>
      </c>
      <c r="R14" s="101" t="str">
        <f t="shared" si="7"/>
        <v/>
      </c>
      <c r="S14" s="102" t="str">
        <f t="shared" si="0"/>
        <v>-</v>
      </c>
      <c r="T14" s="98" t="str">
        <f t="shared" si="1"/>
        <v/>
      </c>
      <c r="U14" s="103" t="str">
        <f t="shared" si="2"/>
        <v>-</v>
      </c>
      <c r="V14" s="100" t="str">
        <f t="shared" si="3"/>
        <v/>
      </c>
      <c r="W14" s="8" t="str">
        <f t="shared" si="4"/>
        <v>-</v>
      </c>
      <c r="Z14" s="145" t="str">
        <f>IF('B-07'!$M$9&lt;&gt;"",'B-07'!$M$9,"-")</f>
        <v>-</v>
      </c>
      <c r="AA14" s="146" t="s">
        <v>12</v>
      </c>
      <c r="AB14" s="145" t="str">
        <f t="shared" si="5"/>
        <v>-</v>
      </c>
      <c r="AC14" s="146" t="s">
        <v>214</v>
      </c>
      <c r="AD14" s="149" t="str">
        <f t="shared" si="6"/>
        <v>-</v>
      </c>
      <c r="AE14" s="146" t="s">
        <v>214</v>
      </c>
    </row>
    <row r="15" spans="2:31" ht="39.9" customHeight="1" thickBot="1" x14ac:dyDescent="0.35">
      <c r="B15" s="315" t="s">
        <v>142</v>
      </c>
      <c r="C15" s="315"/>
      <c r="D15" s="315"/>
      <c r="E15" s="315"/>
      <c r="F15" s="104">
        <f>SUM(F8:F14)</f>
        <v>0</v>
      </c>
      <c r="G15" s="104">
        <f t="shared" ref="G15:H15" si="8">SUM(G8:G14)</f>
        <v>0</v>
      </c>
      <c r="H15" s="104">
        <f t="shared" si="8"/>
        <v>0</v>
      </c>
      <c r="I15" s="104">
        <f>SUM(I8:I14)</f>
        <v>0</v>
      </c>
      <c r="J15" s="105">
        <f>SUM(J8:J14)</f>
        <v>0</v>
      </c>
      <c r="K15" s="106">
        <f>SUM(K8:K14)</f>
        <v>0</v>
      </c>
      <c r="L15" s="107">
        <f>SUM(L8:L14)</f>
        <v>0</v>
      </c>
      <c r="M15" s="107">
        <f>SUM(M8:M14)</f>
        <v>0</v>
      </c>
      <c r="N15" s="107">
        <f t="shared" ref="N15:P15" si="9">SUM(N8:N14)</f>
        <v>0</v>
      </c>
      <c r="O15" s="107">
        <f t="shared" si="9"/>
        <v>0</v>
      </c>
      <c r="P15" s="108">
        <f t="shared" si="9"/>
        <v>0</v>
      </c>
      <c r="Q15" s="109">
        <f>SUM(Q8:Q14)</f>
        <v>0</v>
      </c>
      <c r="R15" s="121">
        <f>SUM(R8:R14)</f>
        <v>0</v>
      </c>
      <c r="S15" s="122" t="str">
        <f t="shared" si="0"/>
        <v>-</v>
      </c>
      <c r="T15" s="123">
        <f>SUM(T8:T14)</f>
        <v>0</v>
      </c>
      <c r="U15" s="124" t="str">
        <f t="shared" si="2"/>
        <v>-</v>
      </c>
      <c r="V15" s="125">
        <f>SUM(V8:V14)</f>
        <v>0</v>
      </c>
      <c r="W15" s="126" t="str">
        <f t="shared" si="4"/>
        <v>-</v>
      </c>
      <c r="Z15" s="137">
        <f>SUM(Z8:Z14)</f>
        <v>0</v>
      </c>
      <c r="AA15" s="138" t="s">
        <v>12</v>
      </c>
      <c r="AB15" s="139" t="str">
        <f t="shared" si="5"/>
        <v>-</v>
      </c>
      <c r="AC15" s="138" t="s">
        <v>214</v>
      </c>
      <c r="AD15" s="140" t="str">
        <f t="shared" si="6"/>
        <v>-</v>
      </c>
      <c r="AE15" s="138" t="s">
        <v>214</v>
      </c>
    </row>
    <row r="16" spans="2:31" ht="24.9" customHeight="1" x14ac:dyDescent="0.3">
      <c r="B16" s="316" t="s">
        <v>157</v>
      </c>
      <c r="C16" s="317"/>
      <c r="D16" s="317"/>
      <c r="E16" s="317"/>
      <c r="F16" s="317"/>
      <c r="G16" s="317"/>
      <c r="H16" s="317"/>
      <c r="I16" s="318"/>
      <c r="J16" s="318"/>
      <c r="K16" s="319"/>
      <c r="L16" s="319"/>
      <c r="M16" s="331" t="s">
        <v>191</v>
      </c>
      <c r="N16" s="332"/>
      <c r="O16" s="332"/>
      <c r="P16" s="332"/>
      <c r="Q16" s="333"/>
      <c r="R16" s="320" t="s">
        <v>144</v>
      </c>
      <c r="S16" s="321"/>
      <c r="T16" s="321"/>
      <c r="U16" s="321"/>
      <c r="V16" s="321"/>
      <c r="W16" s="334"/>
    </row>
    <row r="17" spans="2:23" ht="24.9" customHeight="1" x14ac:dyDescent="0.3">
      <c r="B17" s="323" t="s">
        <v>120</v>
      </c>
      <c r="C17" s="324"/>
      <c r="D17" s="324"/>
      <c r="E17" s="324"/>
      <c r="F17" s="324"/>
      <c r="G17" s="324"/>
      <c r="H17" s="324"/>
      <c r="I17" s="110">
        <f>IF(G15-M15&gt;0,(G15-M15)/1000,0)</f>
        <v>0</v>
      </c>
      <c r="J17" s="111" t="s">
        <v>122</v>
      </c>
      <c r="K17" s="112">
        <f>I17*3.6</f>
        <v>0</v>
      </c>
      <c r="L17" s="113" t="s">
        <v>97</v>
      </c>
      <c r="M17" s="177"/>
      <c r="N17" s="178"/>
      <c r="O17" s="178"/>
      <c r="P17" s="178"/>
      <c r="Q17" s="179"/>
      <c r="R17" s="320" t="s">
        <v>145</v>
      </c>
      <c r="S17" s="321"/>
      <c r="T17" s="321"/>
      <c r="U17" s="321"/>
      <c r="V17" s="321"/>
      <c r="W17" s="334"/>
    </row>
    <row r="18" spans="2:23" ht="24.9" customHeight="1" x14ac:dyDescent="0.3">
      <c r="B18" s="323" t="s">
        <v>123</v>
      </c>
      <c r="C18" s="324"/>
      <c r="D18" s="324"/>
      <c r="E18" s="324"/>
      <c r="F18" s="324"/>
      <c r="G18" s="324"/>
      <c r="H18" s="324"/>
      <c r="I18" s="110">
        <f>IF(F15-L15&gt;0,(F15-L15)/1000,0)</f>
        <v>0</v>
      </c>
      <c r="J18" s="111" t="s">
        <v>122</v>
      </c>
      <c r="K18" s="112">
        <f t="shared" ref="K18:K19" si="10">I18*3.6</f>
        <v>0</v>
      </c>
      <c r="L18" s="113" t="s">
        <v>97</v>
      </c>
      <c r="M18" s="177"/>
      <c r="N18" s="178"/>
      <c r="O18" s="178"/>
      <c r="P18" s="178"/>
      <c r="Q18" s="179"/>
      <c r="R18" s="320" t="s">
        <v>146</v>
      </c>
      <c r="S18" s="321"/>
      <c r="T18" s="325"/>
      <c r="U18" s="325"/>
      <c r="V18" s="325"/>
      <c r="W18" s="326"/>
    </row>
    <row r="19" spans="2:23" ht="24.9" customHeight="1" x14ac:dyDescent="0.3">
      <c r="B19" s="323" t="s">
        <v>158</v>
      </c>
      <c r="C19" s="324"/>
      <c r="D19" s="324"/>
      <c r="E19" s="324"/>
      <c r="F19" s="324"/>
      <c r="G19" s="324"/>
      <c r="H19" s="324"/>
      <c r="I19" s="110">
        <f>R15/1000</f>
        <v>0</v>
      </c>
      <c r="J19" s="111" t="s">
        <v>122</v>
      </c>
      <c r="K19" s="112">
        <f t="shared" si="10"/>
        <v>0</v>
      </c>
      <c r="L19" s="113" t="s">
        <v>97</v>
      </c>
      <c r="M19" s="177"/>
      <c r="N19" s="178"/>
      <c r="O19" s="178"/>
      <c r="P19" s="178"/>
      <c r="Q19" s="179"/>
      <c r="R19" s="9"/>
      <c r="S19" s="10"/>
      <c r="T19" s="325"/>
      <c r="U19" s="325"/>
      <c r="V19" s="325"/>
      <c r="W19" s="326"/>
    </row>
    <row r="20" spans="2:23" ht="24.9" customHeight="1" x14ac:dyDescent="0.3">
      <c r="B20" s="323" t="s">
        <v>159</v>
      </c>
      <c r="C20" s="324"/>
      <c r="D20" s="324"/>
      <c r="E20" s="324"/>
      <c r="F20" s="324"/>
      <c r="G20" s="324"/>
      <c r="H20" s="324"/>
      <c r="I20" s="114" t="str">
        <f>S15</f>
        <v>-</v>
      </c>
      <c r="J20" s="111"/>
      <c r="K20" s="112"/>
      <c r="L20" s="113"/>
      <c r="M20" s="177"/>
      <c r="N20" s="178"/>
      <c r="O20" s="178"/>
      <c r="P20" s="178"/>
      <c r="Q20" s="179"/>
      <c r="R20" s="9"/>
      <c r="S20" s="10"/>
      <c r="T20" s="325"/>
      <c r="U20" s="325"/>
      <c r="V20" s="325"/>
      <c r="W20" s="326"/>
    </row>
    <row r="21" spans="2:23" ht="24.9" customHeight="1" x14ac:dyDescent="0.3">
      <c r="B21" s="323" t="s">
        <v>160</v>
      </c>
      <c r="C21" s="324"/>
      <c r="D21" s="324"/>
      <c r="E21" s="324"/>
      <c r="F21" s="324"/>
      <c r="G21" s="324"/>
      <c r="H21" s="324"/>
      <c r="I21" s="110">
        <f>T15/1000</f>
        <v>0</v>
      </c>
      <c r="J21" s="111" t="s">
        <v>122</v>
      </c>
      <c r="K21" s="112">
        <f>I21*3.6</f>
        <v>0</v>
      </c>
      <c r="L21" s="113" t="s">
        <v>97</v>
      </c>
      <c r="M21" s="177"/>
      <c r="N21" s="178"/>
      <c r="O21" s="178"/>
      <c r="P21" s="178"/>
      <c r="Q21" s="179"/>
      <c r="R21" s="9"/>
      <c r="S21" s="10"/>
      <c r="T21" s="325"/>
      <c r="U21" s="325"/>
      <c r="V21" s="325"/>
      <c r="W21" s="326"/>
    </row>
    <row r="22" spans="2:23" ht="24.9" customHeight="1" x14ac:dyDescent="0.3">
      <c r="B22" s="323" t="s">
        <v>161</v>
      </c>
      <c r="C22" s="324"/>
      <c r="D22" s="324"/>
      <c r="E22" s="324"/>
      <c r="F22" s="324"/>
      <c r="G22" s="324"/>
      <c r="H22" s="324"/>
      <c r="I22" s="114" t="str">
        <f>U15</f>
        <v>-</v>
      </c>
      <c r="J22" s="111"/>
      <c r="K22" s="112"/>
      <c r="L22" s="113"/>
      <c r="M22" s="177"/>
      <c r="N22" s="178"/>
      <c r="O22" s="178"/>
      <c r="P22" s="178"/>
      <c r="Q22" s="179"/>
      <c r="R22" s="9"/>
      <c r="S22" s="10"/>
      <c r="T22" s="325"/>
      <c r="U22" s="325"/>
      <c r="V22" s="325"/>
      <c r="W22" s="326"/>
    </row>
    <row r="23" spans="2:23" ht="24.9" customHeight="1" x14ac:dyDescent="0.3">
      <c r="B23" s="329" t="s">
        <v>162</v>
      </c>
      <c r="C23" s="330"/>
      <c r="D23" s="330"/>
      <c r="E23" s="330"/>
      <c r="F23" s="330"/>
      <c r="G23" s="330"/>
      <c r="H23" s="330"/>
      <c r="I23" s="115">
        <f>V15</f>
        <v>0</v>
      </c>
      <c r="J23" s="116" t="s">
        <v>60</v>
      </c>
      <c r="K23" s="117"/>
      <c r="L23" s="118"/>
      <c r="M23" s="180"/>
      <c r="N23" s="181"/>
      <c r="O23" s="181"/>
      <c r="P23" s="181"/>
      <c r="Q23" s="182"/>
      <c r="R23" s="11"/>
      <c r="S23" s="12"/>
      <c r="T23" s="327"/>
      <c r="U23" s="327"/>
      <c r="V23" s="327"/>
      <c r="W23" s="328"/>
    </row>
    <row r="24" spans="2:23" ht="24.9" customHeight="1" x14ac:dyDescent="0.3">
      <c r="B24" s="322" t="s">
        <v>213</v>
      </c>
      <c r="C24" s="322"/>
      <c r="D24" s="322"/>
      <c r="E24" s="322"/>
      <c r="F24" s="322"/>
      <c r="G24" s="322"/>
      <c r="H24" s="322"/>
      <c r="I24" s="322"/>
      <c r="J24" s="322"/>
      <c r="K24" s="322"/>
      <c r="L24" s="322"/>
      <c r="M24" s="322"/>
      <c r="N24" s="322"/>
      <c r="O24" s="322"/>
      <c r="P24" s="322"/>
      <c r="Q24" s="322"/>
      <c r="R24" s="322"/>
      <c r="S24" s="322"/>
      <c r="T24" s="322"/>
      <c r="U24" s="322"/>
      <c r="V24" s="322"/>
      <c r="W24" s="322"/>
    </row>
    <row r="25" spans="2:23" ht="24.9" customHeight="1" x14ac:dyDescent="0.3">
      <c r="B25" s="322"/>
      <c r="C25" s="322"/>
      <c r="D25" s="322"/>
      <c r="E25" s="322"/>
      <c r="F25" s="322"/>
      <c r="G25" s="322"/>
      <c r="H25" s="322"/>
      <c r="I25" s="322"/>
      <c r="J25" s="322"/>
      <c r="K25" s="322"/>
      <c r="L25" s="322"/>
      <c r="M25" s="322"/>
      <c r="N25" s="322"/>
      <c r="O25" s="322"/>
      <c r="P25" s="322"/>
      <c r="Q25" s="322"/>
      <c r="R25" s="322"/>
      <c r="S25" s="322"/>
      <c r="T25" s="322"/>
      <c r="U25" s="322"/>
      <c r="V25" s="322"/>
      <c r="W25" s="322"/>
    </row>
    <row r="26" spans="2:23" ht="24.9" customHeight="1" x14ac:dyDescent="0.3"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</row>
    <row r="27" spans="2:23" ht="24.9" customHeight="1" x14ac:dyDescent="0.3"/>
    <row r="28" spans="2:23" ht="24.9" customHeight="1" x14ac:dyDescent="0.3"/>
    <row r="29" spans="2:23" ht="24.9" customHeight="1" x14ac:dyDescent="0.3"/>
    <row r="30" spans="2:23" ht="24.9" customHeight="1" x14ac:dyDescent="0.3"/>
    <row r="31" spans="2:23" ht="24.9" customHeight="1" x14ac:dyDescent="0.3"/>
    <row r="32" spans="2:23" ht="24.9" customHeight="1" x14ac:dyDescent="0.3"/>
    <row r="33" ht="24.9" customHeight="1" x14ac:dyDescent="0.3"/>
  </sheetData>
  <sheetProtection password="C26C" sheet="1" formatCells="0" formatColumns="0" formatRows="0" insertColumns="0" insertRows="0" deleteColumns="0" deleteRows="0"/>
  <mergeCells count="50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60" zoomScaleNormal="100" workbookViewId="0">
      <selection activeCell="R40" sqref="R40"/>
    </sheetView>
  </sheetViews>
  <sheetFormatPr defaultRowHeight="14.4" x14ac:dyDescent="0.3"/>
  <cols>
    <col min="2" max="14" width="12.6640625" customWidth="1"/>
    <col min="15" max="25" width="10.6640625" customWidth="1"/>
  </cols>
  <sheetData>
    <row r="2" spans="2:25" ht="50.1" customHeight="1" x14ac:dyDescent="0.3">
      <c r="B2" s="338" t="str">
        <f>IF('1.StrTytułowa'!E9&lt;&gt;"",'1.StrTytułowa'!E9,"")</f>
        <v/>
      </c>
      <c r="C2" s="338"/>
      <c r="D2" s="338"/>
      <c r="E2" s="338" t="str">
        <f>IF('1.StrTytułowa'!E7&lt;&gt;"",'1.StrTytułowa'!E7,"")</f>
        <v/>
      </c>
      <c r="F2" s="338"/>
      <c r="G2" s="338"/>
      <c r="H2" s="338"/>
      <c r="I2" s="338"/>
      <c r="J2" s="338"/>
      <c r="K2" s="338"/>
      <c r="L2" s="338"/>
      <c r="M2" s="338"/>
      <c r="N2" s="338"/>
      <c r="O2" s="255" t="s">
        <v>235</v>
      </c>
      <c r="P2" s="255"/>
      <c r="Q2" s="255"/>
      <c r="R2" s="255"/>
      <c r="S2" s="255"/>
      <c r="T2" s="255"/>
      <c r="U2" s="255"/>
      <c r="V2" s="255"/>
      <c r="W2" s="255"/>
      <c r="X2" s="255"/>
      <c r="Y2" s="255"/>
    </row>
    <row r="3" spans="2:25" ht="62.25" customHeight="1" x14ac:dyDescent="0.3">
      <c r="B3" s="339" t="s">
        <v>176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</row>
    <row r="4" spans="2:25" ht="39.9" customHeight="1" x14ac:dyDescent="0.3">
      <c r="B4" s="335" t="s">
        <v>187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</row>
    <row r="5" spans="2:25" ht="24.9" customHeight="1" x14ac:dyDescent="0.3"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</row>
    <row r="6" spans="2:25" ht="24.9" customHeight="1" x14ac:dyDescent="0.3"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</row>
    <row r="7" spans="2:25" ht="24.9" customHeight="1" x14ac:dyDescent="0.3"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</row>
    <row r="8" spans="2:25" ht="24.9" customHeight="1" x14ac:dyDescent="0.3"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</row>
    <row r="9" spans="2:25" ht="24.9" customHeight="1" x14ac:dyDescent="0.3"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6"/>
      <c r="N9" s="336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</row>
    <row r="10" spans="2:25" ht="24.9" customHeight="1" x14ac:dyDescent="0.3"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</row>
    <row r="11" spans="2:25" ht="24.9" customHeight="1" x14ac:dyDescent="0.3"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</row>
    <row r="12" spans="2:25" ht="24.9" customHeight="1" x14ac:dyDescent="0.3"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</row>
    <row r="13" spans="2:25" ht="24.9" customHeight="1" x14ac:dyDescent="0.3"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</row>
    <row r="14" spans="2:25" ht="24.9" customHeight="1" x14ac:dyDescent="0.3"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</row>
    <row r="15" spans="2:25" ht="24.9" customHeight="1" x14ac:dyDescent="0.3">
      <c r="B15" s="336"/>
      <c r="C15" s="336"/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</row>
    <row r="16" spans="2:25" ht="24.9" customHeight="1" x14ac:dyDescent="0.3">
      <c r="B16" s="336"/>
      <c r="C16" s="336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36"/>
      <c r="O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</row>
    <row r="17" spans="2:25" ht="24.9" customHeight="1" x14ac:dyDescent="0.3">
      <c r="B17" s="336"/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336"/>
      <c r="O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</row>
    <row r="18" spans="2:25" ht="24.9" customHeight="1" x14ac:dyDescent="0.3">
      <c r="B18" s="336"/>
      <c r="C18" s="336"/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255"/>
      <c r="P18" s="255"/>
      <c r="Q18" s="255"/>
      <c r="R18" s="255"/>
      <c r="S18" s="255"/>
      <c r="T18" s="255"/>
      <c r="U18" s="255"/>
      <c r="V18" s="255"/>
      <c r="W18" s="255"/>
      <c r="X18" s="255"/>
      <c r="Y18" s="255"/>
    </row>
    <row r="19" spans="2:25" ht="39.9" customHeight="1" x14ac:dyDescent="0.3">
      <c r="B19" s="335" t="s">
        <v>188</v>
      </c>
      <c r="C19" s="335"/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</row>
    <row r="20" spans="2:25" ht="24.9" customHeight="1" x14ac:dyDescent="0.3"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255"/>
      <c r="P20" s="255"/>
      <c r="Q20" s="255"/>
      <c r="R20" s="255"/>
      <c r="S20" s="255"/>
      <c r="T20" s="255"/>
      <c r="U20" s="255"/>
      <c r="V20" s="255"/>
      <c r="W20" s="255"/>
      <c r="X20" s="255"/>
      <c r="Y20" s="255"/>
    </row>
    <row r="21" spans="2:25" ht="24.9" customHeight="1" x14ac:dyDescent="0.3"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</row>
    <row r="22" spans="2:25" ht="24.9" customHeight="1" x14ac:dyDescent="0.3">
      <c r="B22" s="336"/>
      <c r="C22" s="336"/>
      <c r="D22" s="336"/>
      <c r="E22" s="336"/>
      <c r="F22" s="336"/>
      <c r="G22" s="336"/>
      <c r="H22" s="336"/>
      <c r="I22" s="336"/>
      <c r="J22" s="336"/>
      <c r="K22" s="336"/>
      <c r="L22" s="336"/>
      <c r="M22" s="336"/>
      <c r="N22" s="336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</row>
    <row r="23" spans="2:25" ht="24.9" customHeight="1" x14ac:dyDescent="0.3">
      <c r="B23" s="336"/>
      <c r="C23" s="336"/>
      <c r="D23" s="336"/>
      <c r="E23" s="336"/>
      <c r="F23" s="336"/>
      <c r="G23" s="336"/>
      <c r="H23" s="336"/>
      <c r="I23" s="336"/>
      <c r="J23" s="336"/>
      <c r="K23" s="336"/>
      <c r="L23" s="336"/>
      <c r="M23" s="336"/>
      <c r="N23" s="336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</row>
    <row r="24" spans="2:25" ht="24.9" customHeight="1" x14ac:dyDescent="0.3">
      <c r="B24" s="336"/>
      <c r="C24" s="336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6"/>
      <c r="O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</row>
    <row r="25" spans="2:25" ht="24.9" customHeight="1" x14ac:dyDescent="0.3">
      <c r="B25" s="336"/>
      <c r="C25" s="33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255"/>
      <c r="P25" s="255"/>
      <c r="Q25" s="255"/>
      <c r="R25" s="255"/>
      <c r="S25" s="255"/>
      <c r="T25" s="255"/>
      <c r="U25" s="255"/>
      <c r="V25" s="255"/>
      <c r="W25" s="255"/>
      <c r="X25" s="255"/>
      <c r="Y25" s="255"/>
    </row>
    <row r="26" spans="2:25" ht="24.9" customHeight="1" x14ac:dyDescent="0.3">
      <c r="B26" s="336"/>
      <c r="C26" s="336"/>
      <c r="D26" s="336"/>
      <c r="E26" s="336"/>
      <c r="F26" s="336"/>
      <c r="G26" s="336"/>
      <c r="H26" s="336"/>
      <c r="I26" s="336"/>
      <c r="J26" s="336"/>
      <c r="K26" s="336"/>
      <c r="L26" s="336"/>
      <c r="M26" s="336"/>
      <c r="N26" s="336"/>
      <c r="O26" s="255"/>
      <c r="P26" s="255"/>
      <c r="Q26" s="255"/>
      <c r="R26" s="255"/>
      <c r="S26" s="255"/>
      <c r="T26" s="255"/>
      <c r="U26" s="255"/>
      <c r="V26" s="255"/>
      <c r="W26" s="255"/>
      <c r="X26" s="255"/>
      <c r="Y26" s="255"/>
    </row>
    <row r="27" spans="2:25" ht="24.9" customHeight="1" x14ac:dyDescent="0.3">
      <c r="B27" s="336"/>
      <c r="C27" s="336"/>
      <c r="D27" s="336"/>
      <c r="E27" s="336"/>
      <c r="F27" s="336"/>
      <c r="G27" s="336"/>
      <c r="H27" s="336"/>
      <c r="I27" s="336"/>
      <c r="J27" s="336"/>
      <c r="K27" s="336"/>
      <c r="L27" s="336"/>
      <c r="M27" s="336"/>
      <c r="N27" s="336"/>
      <c r="O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</row>
    <row r="28" spans="2:25" ht="24.9" customHeight="1" x14ac:dyDescent="0.3">
      <c r="B28" s="336"/>
      <c r="C28" s="336"/>
      <c r="D28" s="336"/>
      <c r="E28" s="336"/>
      <c r="F28" s="336"/>
      <c r="G28" s="336"/>
      <c r="H28" s="336"/>
      <c r="I28" s="336"/>
      <c r="J28" s="336"/>
      <c r="K28" s="336"/>
      <c r="L28" s="336"/>
      <c r="M28" s="336"/>
      <c r="N28" s="336"/>
      <c r="O28" s="255"/>
      <c r="P28" s="255"/>
      <c r="Q28" s="255"/>
      <c r="R28" s="255"/>
      <c r="S28" s="255"/>
      <c r="T28" s="255"/>
      <c r="U28" s="255"/>
      <c r="V28" s="255"/>
      <c r="W28" s="255"/>
      <c r="X28" s="255"/>
      <c r="Y28" s="255"/>
    </row>
    <row r="29" spans="2:25" ht="24.9" customHeight="1" x14ac:dyDescent="0.3">
      <c r="B29" s="336"/>
      <c r="C29" s="336"/>
      <c r="D29" s="336"/>
      <c r="E29" s="336"/>
      <c r="F29" s="336"/>
      <c r="G29" s="336"/>
      <c r="H29" s="336"/>
      <c r="I29" s="336"/>
      <c r="J29" s="336"/>
      <c r="K29" s="336"/>
      <c r="L29" s="336"/>
      <c r="M29" s="336"/>
      <c r="N29" s="336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55"/>
    </row>
    <row r="30" spans="2:25" ht="24.9" customHeight="1" x14ac:dyDescent="0.3"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336"/>
      <c r="N30" s="336"/>
      <c r="O30" s="255"/>
      <c r="P30" s="255"/>
      <c r="Q30" s="255"/>
      <c r="R30" s="255"/>
      <c r="S30" s="255"/>
      <c r="T30" s="255"/>
      <c r="U30" s="255"/>
      <c r="V30" s="255"/>
      <c r="W30" s="255"/>
      <c r="X30" s="255"/>
      <c r="Y30" s="255"/>
    </row>
    <row r="31" spans="2:25" ht="24.9" customHeight="1" x14ac:dyDescent="0.3">
      <c r="B31" s="336"/>
      <c r="C31" s="336"/>
      <c r="D31" s="336"/>
      <c r="E31" s="336"/>
      <c r="F31" s="336"/>
      <c r="G31" s="336"/>
      <c r="H31" s="336"/>
      <c r="I31" s="336"/>
      <c r="J31" s="336"/>
      <c r="K31" s="336"/>
      <c r="L31" s="336"/>
      <c r="M31" s="336"/>
      <c r="N31" s="336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</row>
    <row r="32" spans="2:25" ht="24.9" customHeight="1" x14ac:dyDescent="0.3">
      <c r="B32" s="336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6"/>
      <c r="N32" s="336"/>
      <c r="O32" s="255"/>
      <c r="P32" s="255"/>
      <c r="Q32" s="255"/>
      <c r="R32" s="255"/>
      <c r="S32" s="255"/>
      <c r="T32" s="255"/>
      <c r="U32" s="255"/>
      <c r="V32" s="255"/>
      <c r="W32" s="255"/>
      <c r="X32" s="255"/>
      <c r="Y32" s="255"/>
    </row>
    <row r="33" spans="2:25" ht="24.9" customHeight="1" x14ac:dyDescent="0.3">
      <c r="B33" s="336"/>
      <c r="C33" s="336"/>
      <c r="D33" s="336"/>
      <c r="E33" s="336"/>
      <c r="F33" s="336"/>
      <c r="G33" s="336"/>
      <c r="H33" s="336"/>
      <c r="I33" s="336"/>
      <c r="J33" s="336"/>
      <c r="K33" s="336"/>
      <c r="L33" s="336"/>
      <c r="M33" s="336"/>
      <c r="N33" s="336"/>
      <c r="O33" s="255"/>
      <c r="P33" s="255"/>
      <c r="Q33" s="255"/>
      <c r="R33" s="255"/>
      <c r="S33" s="255"/>
      <c r="T33" s="255"/>
      <c r="U33" s="255"/>
      <c r="V33" s="255"/>
      <c r="W33" s="255"/>
      <c r="X33" s="255"/>
      <c r="Y33" s="255"/>
    </row>
    <row r="34" spans="2:25" ht="39.9" customHeight="1" x14ac:dyDescent="0.3">
      <c r="B34" s="335" t="s">
        <v>189</v>
      </c>
      <c r="C34" s="33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</row>
    <row r="35" spans="2:25" ht="24.9" customHeight="1" x14ac:dyDescent="0.3">
      <c r="B35" s="336" t="s">
        <v>190</v>
      </c>
      <c r="C35" s="336"/>
      <c r="D35" s="336"/>
      <c r="E35" s="336"/>
      <c r="F35" s="336"/>
      <c r="G35" s="336"/>
      <c r="H35" s="336"/>
      <c r="I35" s="336"/>
      <c r="J35" s="336"/>
      <c r="K35" s="336"/>
      <c r="L35" s="336"/>
      <c r="M35" s="336"/>
      <c r="N35" s="336"/>
    </row>
    <row r="36" spans="2:25" ht="24.9" customHeight="1" x14ac:dyDescent="0.3"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6"/>
      <c r="M36" s="336"/>
      <c r="N36" s="336"/>
    </row>
    <row r="37" spans="2:25" ht="24.9" customHeight="1" x14ac:dyDescent="0.3">
      <c r="B37" s="336"/>
      <c r="C37" s="336"/>
      <c r="D37" s="336"/>
      <c r="E37" s="336"/>
      <c r="F37" s="336"/>
      <c r="G37" s="336"/>
      <c r="H37" s="336"/>
      <c r="I37" s="336"/>
      <c r="J37" s="336"/>
      <c r="K37" s="336"/>
      <c r="L37" s="336"/>
      <c r="M37" s="336"/>
      <c r="N37" s="336"/>
    </row>
    <row r="38" spans="2:25" ht="24.9" customHeight="1" x14ac:dyDescent="0.3">
      <c r="B38" s="336"/>
      <c r="C38" s="336"/>
      <c r="D38" s="336"/>
      <c r="E38" s="336"/>
      <c r="F38" s="336"/>
      <c r="G38" s="336"/>
      <c r="H38" s="336"/>
      <c r="I38" s="336"/>
      <c r="J38" s="336"/>
      <c r="K38" s="336"/>
      <c r="L38" s="336"/>
      <c r="M38" s="336"/>
      <c r="N38" s="336"/>
    </row>
    <row r="39" spans="2:25" ht="24.9" customHeight="1" x14ac:dyDescent="0.3"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</row>
    <row r="40" spans="2:25" ht="24.9" customHeight="1" x14ac:dyDescent="0.3">
      <c r="B40" s="336"/>
      <c r="C40" s="336"/>
      <c r="D40" s="336"/>
      <c r="E40" s="336"/>
      <c r="F40" s="336"/>
      <c r="G40" s="336"/>
      <c r="H40" s="336"/>
      <c r="I40" s="336"/>
      <c r="J40" s="336"/>
      <c r="K40" s="336"/>
      <c r="L40" s="336"/>
      <c r="M40" s="336"/>
      <c r="N40" s="336"/>
    </row>
    <row r="41" spans="2:25" ht="24.9" customHeight="1" x14ac:dyDescent="0.3"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</row>
    <row r="42" spans="2:25" ht="24.9" customHeight="1" x14ac:dyDescent="0.3"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</row>
    <row r="43" spans="2:25" ht="24.9" customHeight="1" x14ac:dyDescent="0.3">
      <c r="B43" s="336"/>
      <c r="C43" s="336"/>
      <c r="D43" s="336"/>
      <c r="E43" s="336"/>
      <c r="F43" s="336"/>
      <c r="G43" s="336"/>
      <c r="H43" s="336"/>
      <c r="I43" s="336"/>
      <c r="J43" s="336"/>
      <c r="K43" s="336"/>
      <c r="L43" s="336"/>
      <c r="M43" s="336"/>
      <c r="N43" s="336"/>
    </row>
    <row r="44" spans="2:25" ht="24.9" customHeight="1" x14ac:dyDescent="0.3">
      <c r="B44" s="336"/>
      <c r="C44" s="336"/>
      <c r="D44" s="336"/>
      <c r="E44" s="336"/>
      <c r="F44" s="336"/>
      <c r="G44" s="336"/>
      <c r="H44" s="336"/>
      <c r="I44" s="336"/>
      <c r="J44" s="336"/>
      <c r="K44" s="336"/>
      <c r="L44" s="336"/>
      <c r="M44" s="336"/>
      <c r="N44" s="336"/>
    </row>
    <row r="45" spans="2:25" ht="24.9" customHeight="1" x14ac:dyDescent="0.3">
      <c r="B45" s="336"/>
      <c r="C45" s="336"/>
      <c r="D45" s="336"/>
      <c r="E45" s="336"/>
      <c r="F45" s="336"/>
      <c r="G45" s="336"/>
      <c r="H45" s="336"/>
      <c r="I45" s="336"/>
      <c r="J45" s="336"/>
      <c r="K45" s="336"/>
      <c r="L45" s="336"/>
      <c r="M45" s="336"/>
      <c r="N45" s="336"/>
    </row>
    <row r="46" spans="2:25" ht="24.9" customHeight="1" x14ac:dyDescent="0.3">
      <c r="B46" s="336"/>
      <c r="C46" s="336"/>
      <c r="D46" s="336"/>
      <c r="E46" s="336"/>
      <c r="F46" s="336"/>
      <c r="G46" s="336"/>
      <c r="H46" s="336"/>
      <c r="I46" s="336"/>
      <c r="J46" s="336"/>
      <c r="K46" s="336"/>
      <c r="L46" s="336"/>
      <c r="M46" s="336"/>
      <c r="N46" s="336"/>
    </row>
    <row r="47" spans="2:25" ht="24.9" customHeight="1" x14ac:dyDescent="0.3">
      <c r="B47" s="336"/>
      <c r="C47" s="336"/>
      <c r="D47" s="336"/>
      <c r="E47" s="336"/>
      <c r="F47" s="336"/>
      <c r="G47" s="336"/>
      <c r="H47" s="336"/>
      <c r="I47" s="336"/>
      <c r="J47" s="336"/>
      <c r="K47" s="336"/>
      <c r="L47" s="336"/>
      <c r="M47" s="336"/>
      <c r="N47" s="336"/>
    </row>
    <row r="48" spans="2:25" ht="24.9" customHeight="1" x14ac:dyDescent="0.3">
      <c r="B48" s="336"/>
      <c r="C48" s="336"/>
      <c r="D48" s="336"/>
      <c r="E48" s="336"/>
      <c r="F48" s="336"/>
      <c r="G48" s="336"/>
      <c r="H48" s="336"/>
      <c r="I48" s="336"/>
      <c r="J48" s="336"/>
      <c r="K48" s="336"/>
      <c r="L48" s="336"/>
      <c r="M48" s="336"/>
      <c r="N48" s="336"/>
    </row>
    <row r="49" spans="2:14" ht="24.9" customHeight="1" x14ac:dyDescent="0.3">
      <c r="B49" s="337" t="s">
        <v>143</v>
      </c>
      <c r="C49" s="337"/>
      <c r="D49" s="337"/>
      <c r="E49" s="337"/>
      <c r="F49" s="337"/>
      <c r="G49" s="337"/>
      <c r="H49" s="337"/>
      <c r="I49" s="337"/>
      <c r="J49" s="337" t="s">
        <v>177</v>
      </c>
      <c r="K49" s="337"/>
      <c r="L49" s="337"/>
      <c r="M49" s="337"/>
      <c r="N49" s="337"/>
    </row>
    <row r="50" spans="2:14" ht="24.9" customHeight="1" x14ac:dyDescent="0.3">
      <c r="B50" s="337"/>
      <c r="C50" s="337"/>
      <c r="D50" s="337"/>
      <c r="E50" s="337"/>
      <c r="F50" s="337"/>
      <c r="G50" s="337"/>
      <c r="H50" s="337"/>
      <c r="I50" s="337"/>
      <c r="J50" s="337" t="s">
        <v>178</v>
      </c>
      <c r="K50" s="337"/>
      <c r="L50" s="337"/>
      <c r="M50" s="337"/>
      <c r="N50" s="337"/>
    </row>
    <row r="51" spans="2:14" ht="24.9" customHeight="1" x14ac:dyDescent="0.3">
      <c r="B51" s="337"/>
      <c r="C51" s="337"/>
      <c r="D51" s="337"/>
      <c r="E51" s="337"/>
      <c r="F51" s="337"/>
      <c r="G51" s="337"/>
      <c r="H51" s="337"/>
      <c r="I51" s="337"/>
      <c r="J51" s="119"/>
      <c r="K51" s="119"/>
      <c r="L51" s="337"/>
      <c r="M51" s="337"/>
      <c r="N51" s="337"/>
    </row>
    <row r="52" spans="2:14" ht="24.9" customHeight="1" x14ac:dyDescent="0.3"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</row>
    <row r="53" spans="2:14" ht="24.9" customHeight="1" x14ac:dyDescent="0.3"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</row>
    <row r="54" spans="2:14" ht="24.9" customHeight="1" x14ac:dyDescent="0.3"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</row>
    <row r="55" spans="2:14" ht="24.9" customHeight="1" x14ac:dyDescent="0.3"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</row>
    <row r="56" spans="2:14" ht="24.9" customHeight="1" x14ac:dyDescent="0.3"/>
    <row r="57" spans="2:14" ht="24.9" customHeight="1" x14ac:dyDescent="0.3"/>
    <row r="58" spans="2:14" ht="24.9" customHeight="1" x14ac:dyDescent="0.3"/>
    <row r="59" spans="2:14" ht="24.9" customHeight="1" x14ac:dyDescent="0.3"/>
    <row r="60" spans="2:14" ht="24.9" customHeight="1" x14ac:dyDescent="0.3"/>
    <row r="61" spans="2:14" ht="24.9" customHeight="1" x14ac:dyDescent="0.3"/>
    <row r="62" spans="2:14" ht="24.9" customHeight="1" x14ac:dyDescent="0.3"/>
    <row r="63" spans="2:14" ht="24.9" customHeight="1" x14ac:dyDescent="0.3"/>
    <row r="64" spans="2:14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</sheetData>
  <sheetProtection password="C26C" sheet="1" objects="1" scenarios="1" formatCells="0" formatColumns="0" formatRows="0" insertColumns="0" insertRows="0" deleteColumns="0" deleteRows="0"/>
  <mergeCells count="15">
    <mergeCell ref="O2:Y33"/>
    <mergeCell ref="B2:D2"/>
    <mergeCell ref="E2:N2"/>
    <mergeCell ref="B3:N3"/>
    <mergeCell ref="B4:N4"/>
    <mergeCell ref="B19:N19"/>
    <mergeCell ref="B5:N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J20"/>
  <sheetViews>
    <sheetView view="pageBreakPreview" topLeftCell="A4" zoomScale="75" zoomScaleNormal="100" zoomScaleSheetLayoutView="75" workbookViewId="0">
      <selection activeCell="H7" sqref="H7"/>
    </sheetView>
  </sheetViews>
  <sheetFormatPr defaultRowHeight="14.4" x14ac:dyDescent="0.3"/>
  <cols>
    <col min="2" max="2" width="8.6640625" customWidth="1"/>
    <col min="3" max="5" width="12.6640625" customWidth="1"/>
    <col min="6" max="6" width="20.6640625" customWidth="1"/>
    <col min="7" max="22" width="12.6640625" customWidth="1"/>
    <col min="23" max="24" width="16.6640625" customWidth="1"/>
    <col min="25" max="25" width="17.6640625" customWidth="1"/>
    <col min="26" max="28" width="12.6640625" customWidth="1"/>
    <col min="36" max="36" width="0" hidden="1" customWidth="1"/>
  </cols>
  <sheetData>
    <row r="1" spans="2:36" ht="15.75" customHeight="1" x14ac:dyDescent="0.3"/>
    <row r="2" spans="2:36" ht="50.1" customHeight="1" x14ac:dyDescent="0.3">
      <c r="B2" s="202" t="str">
        <f>IF('1.StrTytułowa'!E9&lt;&gt;"",'1.StrTytułowa'!E9,"")</f>
        <v/>
      </c>
      <c r="C2" s="203"/>
      <c r="D2" s="203"/>
      <c r="E2" s="204" t="str">
        <f>IF('1.StrTytułowa'!E7&lt;&gt;"",'1.StrTytułowa'!E7,"")</f>
        <v/>
      </c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</row>
    <row r="3" spans="2:36" ht="50.1" customHeight="1" x14ac:dyDescent="0.3">
      <c r="B3" s="205" t="s">
        <v>128</v>
      </c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</row>
    <row r="4" spans="2:36" ht="99.9" customHeight="1" x14ac:dyDescent="0.3">
      <c r="B4" s="207" t="s">
        <v>62</v>
      </c>
      <c r="C4" s="208" t="s">
        <v>129</v>
      </c>
      <c r="D4" s="208"/>
      <c r="E4" s="208"/>
      <c r="F4" s="209" t="s">
        <v>130</v>
      </c>
      <c r="G4" s="210"/>
      <c r="H4" s="210"/>
      <c r="I4" s="208" t="s">
        <v>131</v>
      </c>
      <c r="J4" s="208"/>
      <c r="K4" s="208"/>
      <c r="L4" s="208"/>
      <c r="M4" s="208"/>
      <c r="N4" s="207" t="s">
        <v>132</v>
      </c>
      <c r="O4" s="207"/>
      <c r="P4" s="207"/>
      <c r="Q4" s="207"/>
      <c r="R4" s="207"/>
      <c r="S4" s="211" t="s">
        <v>133</v>
      </c>
      <c r="T4" s="212"/>
      <c r="U4" s="212"/>
      <c r="V4" s="213"/>
      <c r="W4" s="209" t="s">
        <v>134</v>
      </c>
      <c r="X4" s="214"/>
      <c r="Z4" s="68"/>
      <c r="AA4" s="68"/>
      <c r="AB4" s="68"/>
    </row>
    <row r="5" spans="2:36" ht="179.4" x14ac:dyDescent="0.3">
      <c r="B5" s="207"/>
      <c r="C5" s="208"/>
      <c r="D5" s="208"/>
      <c r="E5" s="208"/>
      <c r="F5" s="31" t="s">
        <v>240</v>
      </c>
      <c r="G5" s="31" t="s">
        <v>241</v>
      </c>
      <c r="H5" s="31" t="s">
        <v>227</v>
      </c>
      <c r="I5" s="32" t="s">
        <v>248</v>
      </c>
      <c r="J5" s="32" t="s">
        <v>247</v>
      </c>
      <c r="K5" s="32" t="s">
        <v>135</v>
      </c>
      <c r="L5" s="32" t="s">
        <v>246</v>
      </c>
      <c r="M5" s="32" t="s">
        <v>245</v>
      </c>
      <c r="N5" s="31" t="s">
        <v>136</v>
      </c>
      <c r="O5" s="31" t="s">
        <v>137</v>
      </c>
      <c r="P5" s="31" t="s">
        <v>138</v>
      </c>
      <c r="Q5" s="31" t="s">
        <v>139</v>
      </c>
      <c r="R5" s="31" t="s">
        <v>239</v>
      </c>
      <c r="S5" s="32" t="s">
        <v>140</v>
      </c>
      <c r="T5" s="32" t="s">
        <v>141</v>
      </c>
      <c r="U5" s="32" t="s">
        <v>242</v>
      </c>
      <c r="V5" s="32" t="s">
        <v>243</v>
      </c>
      <c r="W5" s="31" t="s">
        <v>183</v>
      </c>
      <c r="X5" s="31" t="s">
        <v>244</v>
      </c>
      <c r="Z5" s="68"/>
      <c r="AA5" s="68"/>
      <c r="AB5" s="68"/>
    </row>
    <row r="6" spans="2:36" ht="15" customHeight="1" x14ac:dyDescent="0.3">
      <c r="B6" s="31"/>
      <c r="C6" s="208">
        <v>2</v>
      </c>
      <c r="D6" s="208"/>
      <c r="E6" s="208"/>
      <c r="F6" s="31">
        <v>3</v>
      </c>
      <c r="G6" s="31">
        <v>4</v>
      </c>
      <c r="H6" s="31">
        <v>5</v>
      </c>
      <c r="I6" s="32">
        <v>6</v>
      </c>
      <c r="J6" s="32">
        <v>7</v>
      </c>
      <c r="K6" s="32">
        <v>8</v>
      </c>
      <c r="L6" s="32">
        <v>8</v>
      </c>
      <c r="M6" s="32">
        <v>10</v>
      </c>
      <c r="N6" s="31">
        <v>11</v>
      </c>
      <c r="O6" s="31">
        <v>12</v>
      </c>
      <c r="P6" s="31">
        <v>13</v>
      </c>
      <c r="Q6" s="31">
        <v>14</v>
      </c>
      <c r="R6" s="31">
        <v>15</v>
      </c>
      <c r="S6" s="32">
        <v>16</v>
      </c>
      <c r="T6" s="32">
        <v>17</v>
      </c>
      <c r="U6" s="33">
        <v>18</v>
      </c>
      <c r="V6" s="33">
        <v>19</v>
      </c>
      <c r="W6" s="34">
        <v>20</v>
      </c>
      <c r="X6" s="35">
        <v>21</v>
      </c>
      <c r="Z6" s="153"/>
      <c r="AA6" s="153"/>
      <c r="AB6" s="153"/>
      <c r="AJ6" t="s">
        <v>61</v>
      </c>
    </row>
    <row r="7" spans="2:36" ht="50.1" customHeight="1" x14ac:dyDescent="0.3">
      <c r="B7" s="31">
        <v>1</v>
      </c>
      <c r="C7" s="200" t="str">
        <f>'1.StrTytułowa'!C14:I14</f>
        <v/>
      </c>
      <c r="D7" s="201"/>
      <c r="E7" s="201"/>
      <c r="F7" s="31" t="str">
        <f>IF('B-01'!$E$8&lt;&gt;"",'B-01'!$E$8,"")</f>
        <v/>
      </c>
      <c r="G7" s="31" t="str">
        <f>IF('B-01'!$E$10&lt;&gt;"",'B-01'!$E$10,"")</f>
        <v/>
      </c>
      <c r="H7" s="36" t="str">
        <f>IF('B-01'!$M$9&lt;&gt;"",'B-01'!$M$9,"")</f>
        <v/>
      </c>
      <c r="I7" s="37" t="str">
        <f>IF('B-01'!$M$37&lt;&gt;"",'B-01'!$M$37,"")</f>
        <v/>
      </c>
      <c r="J7" s="37" t="str">
        <f>IF('B-01'!$M$38&lt;&gt;"",'B-01'!$M$38,"")</f>
        <v/>
      </c>
      <c r="K7" s="37" t="str">
        <f>IF('B-01'!$M$39&lt;&gt;"",'B-01'!$M$39,"")</f>
        <v/>
      </c>
      <c r="L7" s="37" t="str">
        <f>IF('B-01'!$M$40&lt;&gt;"",'B-01'!$M$40,"")</f>
        <v/>
      </c>
      <c r="M7" s="37" t="str">
        <f>IF('B-01'!$M$41&lt;&gt;"",'B-01'!$M$41,"")</f>
        <v/>
      </c>
      <c r="N7" s="31" t="str">
        <f>IF('B-01'!$J$42&lt;&gt;"",'B-01'!$J$42,"")</f>
        <v/>
      </c>
      <c r="O7" s="31" t="str">
        <f>IF('B-01'!$J$43&lt;&gt;"",'B-01'!$J$43,"")</f>
        <v/>
      </c>
      <c r="P7" s="31" t="str">
        <f>IF('B-01'!$J$44&lt;&gt;"",'B-01'!$J$44,"")</f>
        <v/>
      </c>
      <c r="Q7" s="31" t="str">
        <f>IF('B-01'!$J$45&lt;&gt;"",'B-01'!$J$45,"")</f>
        <v/>
      </c>
      <c r="R7" s="31" t="str">
        <f>IF('B-01'!$J$46&lt;&gt;"",'B-01'!$J$46,"")</f>
        <v/>
      </c>
      <c r="S7" s="37" t="str">
        <f>IF('B-01'!$N$49&lt;&gt;"",'B-01'!$N$49,"")</f>
        <v/>
      </c>
      <c r="T7" s="38" t="str">
        <f>IF('B-01'!$N$50&lt;&gt;"",'B-01'!$N$50,"")</f>
        <v/>
      </c>
      <c r="U7" s="38" t="str">
        <f>IF('B-01'!$N$51&lt;&gt;"",'B-01'!$N$51,"")</f>
        <v/>
      </c>
      <c r="V7" s="38" t="str">
        <f>IF('B-01'!$N$52&lt;&gt;0,'B-01'!$N$52,"")</f>
        <v/>
      </c>
      <c r="W7" s="17"/>
      <c r="X7" s="17"/>
      <c r="Z7" s="70"/>
      <c r="AA7" s="70"/>
      <c r="AB7" s="70"/>
      <c r="AJ7" t="s">
        <v>66</v>
      </c>
    </row>
    <row r="8" spans="2:36" ht="50.1" customHeight="1" x14ac:dyDescent="0.3">
      <c r="B8" s="31">
        <v>2</v>
      </c>
      <c r="C8" s="200" t="str">
        <f>'1.StrTytułowa'!C15:I15</f>
        <v/>
      </c>
      <c r="D8" s="201"/>
      <c r="E8" s="201"/>
      <c r="F8" s="31" t="str">
        <f>IF('B-02'!$E$8&lt;&gt;"",'B-02'!$E$8,"")</f>
        <v/>
      </c>
      <c r="G8" s="31" t="str">
        <f>IF('B-02'!$E$10&lt;&gt;"",'B-02'!$E$10,"")</f>
        <v/>
      </c>
      <c r="H8" s="36" t="str">
        <f>IF('B-02'!$M$9&lt;&gt;"",'B-02'!$M$9,"")</f>
        <v/>
      </c>
      <c r="I8" s="37" t="str">
        <f>IF('B-02'!$M$37&lt;&gt;"",'B-02'!$M$37,"")</f>
        <v/>
      </c>
      <c r="J8" s="37" t="str">
        <f>IF('B-02'!$M$38&lt;&gt;"",'B-02'!$M$38,"")</f>
        <v/>
      </c>
      <c r="K8" s="37" t="str">
        <f>IF('B-02'!$M$39&lt;&gt;"",'B-02'!$M$39,"")</f>
        <v/>
      </c>
      <c r="L8" s="37" t="str">
        <f>IF('B-02'!$M$40&lt;&gt;"",'B-02'!$M$40,"")</f>
        <v/>
      </c>
      <c r="M8" s="37" t="str">
        <f>IF('B-02'!$M$41&lt;&gt;"",'B-02'!$M$41,"")</f>
        <v/>
      </c>
      <c r="N8" s="31" t="str">
        <f>IF('B-02'!$J$42&lt;&gt;"",'B-02'!$J$42,"")</f>
        <v/>
      </c>
      <c r="O8" s="31" t="str">
        <f>IF('B-02'!$J$43&lt;&gt;"",'B-02'!$J$43,"")</f>
        <v/>
      </c>
      <c r="P8" s="31" t="str">
        <f>IF('B-02'!$J$44&lt;&gt;"",'B-02'!$J$44,"")</f>
        <v/>
      </c>
      <c r="Q8" s="31" t="str">
        <f>IF('B-02'!$J$45&lt;&gt;"",'B-02'!$J$45,"")</f>
        <v/>
      </c>
      <c r="R8" s="31" t="str">
        <f>IF('B-02'!$J$46&lt;&gt;"",'B-02'!$J$46,"")</f>
        <v/>
      </c>
      <c r="S8" s="37" t="str">
        <f>IF('B-02'!$N$49&lt;&gt;"",'B-02'!$N$49,"")</f>
        <v/>
      </c>
      <c r="T8" s="38" t="str">
        <f>IF('B-02'!$N$50&lt;&gt;"",'B-02'!$N$50,"")</f>
        <v/>
      </c>
      <c r="U8" s="38" t="str">
        <f>IF('B-02'!$N$51&lt;&gt;"",'B-02'!$N$51,"")</f>
        <v/>
      </c>
      <c r="V8" s="38" t="str">
        <f>IF('B-02'!$N$52&lt;&gt;0,'B-02'!$N$52,"")</f>
        <v/>
      </c>
      <c r="W8" s="17"/>
      <c r="X8" s="17"/>
      <c r="Z8" s="153"/>
      <c r="AA8" s="153"/>
      <c r="AB8" s="153"/>
    </row>
    <row r="9" spans="2:36" ht="50.1" customHeight="1" x14ac:dyDescent="0.3">
      <c r="B9" s="31">
        <v>3</v>
      </c>
      <c r="C9" s="200" t="str">
        <f>'1.StrTytułowa'!C16:I16</f>
        <v/>
      </c>
      <c r="D9" s="201"/>
      <c r="E9" s="201"/>
      <c r="F9" s="31" t="str">
        <f>IF('B-03'!$E$8&lt;&gt;"",'B-03'!$E$8,"")</f>
        <v/>
      </c>
      <c r="G9" s="31" t="str">
        <f>IF('B-03'!$E$10&lt;&gt;"",'B-03'!$E$10,"")</f>
        <v/>
      </c>
      <c r="H9" s="36" t="str">
        <f>IF('B-03'!$M$9&lt;&gt;"",'B-03'!$M$9,"")</f>
        <v/>
      </c>
      <c r="I9" s="37" t="str">
        <f>IF('B-03'!$M$37&lt;&gt;"",'B-03'!$M$37,"")</f>
        <v/>
      </c>
      <c r="J9" s="37" t="str">
        <f>IF('B-03'!$M$38&lt;&gt;"",'B-03'!$M$38,"")</f>
        <v/>
      </c>
      <c r="K9" s="37" t="str">
        <f>IF('B-03'!$M$39&lt;&gt;"",'B-03'!$M$39,"")</f>
        <v/>
      </c>
      <c r="L9" s="37" t="str">
        <f>IF('B-03'!$M$40&lt;&gt;"",'B-03'!$M$40,"")</f>
        <v/>
      </c>
      <c r="M9" s="37" t="str">
        <f>IF('B-03'!$M$41&lt;&gt;"",'B-03'!$M$41,"")</f>
        <v/>
      </c>
      <c r="N9" s="31" t="str">
        <f>IF('B-03'!$J$42&lt;&gt;"",'B-03'!$J$42,"")</f>
        <v/>
      </c>
      <c r="O9" s="31" t="str">
        <f>IF('B-03'!$J$43&lt;&gt;"",'B-03'!$J$43,"")</f>
        <v/>
      </c>
      <c r="P9" s="31" t="str">
        <f>IF('B-03'!$J$44&lt;&gt;"",'B-03'!$J$44,"")</f>
        <v/>
      </c>
      <c r="Q9" s="31" t="str">
        <f>IF('B-03'!$J$45&lt;&gt;"",'B-03'!$J$45,"")</f>
        <v/>
      </c>
      <c r="R9" s="31" t="str">
        <f>IF('B-03'!$J$46&lt;&gt;"",'B-03'!$J$46,"")</f>
        <v/>
      </c>
      <c r="S9" s="39" t="str">
        <f>IF('B-03'!$N$49&lt;&gt;"",'B-03'!$N$49,"")</f>
        <v/>
      </c>
      <c r="T9" s="40" t="str">
        <f>IF('B-03'!$N$50&lt;&gt;"",'B-03'!$N$50,"")</f>
        <v/>
      </c>
      <c r="U9" s="40" t="str">
        <f>IF('B-03'!$N$51&lt;&gt;"",'B-03'!$N$51,"")</f>
        <v/>
      </c>
      <c r="V9" s="40" t="str">
        <f>IF('B-03'!$N$52&lt;&gt;0,'B-03'!$N$52,"")</f>
        <v/>
      </c>
      <c r="W9" s="17"/>
      <c r="X9" s="17"/>
      <c r="Z9" s="153"/>
      <c r="AA9" s="153"/>
      <c r="AB9" s="153"/>
    </row>
    <row r="10" spans="2:36" ht="50.1" customHeight="1" x14ac:dyDescent="0.3">
      <c r="B10" s="31">
        <v>4</v>
      </c>
      <c r="C10" s="200" t="str">
        <f>'1.StrTytułowa'!C17:I17</f>
        <v/>
      </c>
      <c r="D10" s="201"/>
      <c r="E10" s="201"/>
      <c r="F10" s="31" t="str">
        <f>IF('B-04'!$E$8&lt;&gt;"",'B-04'!$E$8,"")</f>
        <v/>
      </c>
      <c r="G10" s="31" t="str">
        <f>IF('B-04'!$E$10&lt;&gt;"",'B-04'!$E$10,"")</f>
        <v/>
      </c>
      <c r="H10" s="36" t="str">
        <f>IF('B-04'!$M$9&lt;&gt;"",'B-04'!$M$9,"")</f>
        <v/>
      </c>
      <c r="I10" s="37" t="str">
        <f>IF('B-04'!$M$37&lt;&gt;"",'B-04'!$M$37,"")</f>
        <v/>
      </c>
      <c r="J10" s="37" t="str">
        <f>IF('B-04'!$M$38&lt;&gt;"",'B-04'!$M$38,"")</f>
        <v/>
      </c>
      <c r="K10" s="37" t="str">
        <f>IF('B-04'!$M$39&lt;&gt;"",'B-04'!$M$39,"")</f>
        <v/>
      </c>
      <c r="L10" s="37" t="str">
        <f>IF('B-04'!$M$40&lt;&gt;"",'B-04'!$M$40,"")</f>
        <v/>
      </c>
      <c r="M10" s="37" t="str">
        <f>IF('B-04'!$M$41&lt;&gt;"",'B-04'!$M$41,"")</f>
        <v/>
      </c>
      <c r="N10" s="31" t="str">
        <f>IF('B-04'!$J$42&lt;&gt;"",'B-04'!$J$42,"")</f>
        <v/>
      </c>
      <c r="O10" s="31" t="str">
        <f>IF('B-04'!$J$43&lt;&gt;"",'B-04'!$J$43,"")</f>
        <v/>
      </c>
      <c r="P10" s="31" t="str">
        <f>IF('B-04'!$J$44&lt;&gt;"",'B-04'!$J$44,"")</f>
        <v/>
      </c>
      <c r="Q10" s="31" t="str">
        <f>IF('B-04'!$J$45&lt;&gt;"",'B-04'!$J$45,"")</f>
        <v/>
      </c>
      <c r="R10" s="31" t="str">
        <f>IF('B-04'!$J$46&lt;&gt;"",'B-04'!$J$46,"")</f>
        <v/>
      </c>
      <c r="S10" s="37" t="str">
        <f>IF('B-04'!$N$49&lt;&gt;"",'B-04'!$N$49,"")</f>
        <v/>
      </c>
      <c r="T10" s="38" t="str">
        <f>IF('B-04'!$N$50&lt;&gt;"",'B-04'!$N$50,"")</f>
        <v/>
      </c>
      <c r="U10" s="38" t="str">
        <f>IF('B-04'!$N$51&lt;&gt;"",'B-04'!$N$51,"")</f>
        <v/>
      </c>
      <c r="V10" s="38" t="str">
        <f>IF('B-04'!$N$52&lt;&gt;0,'B-04'!$N$52,"")</f>
        <v/>
      </c>
      <c r="W10" s="17"/>
      <c r="X10" s="17"/>
      <c r="Z10" s="153"/>
      <c r="AA10" s="153"/>
      <c r="AB10" s="153"/>
    </row>
    <row r="11" spans="2:36" ht="50.1" customHeight="1" x14ac:dyDescent="0.3">
      <c r="B11" s="31">
        <v>5</v>
      </c>
      <c r="C11" s="200" t="str">
        <f>'1.StrTytułowa'!C18:I18</f>
        <v/>
      </c>
      <c r="D11" s="201"/>
      <c r="E11" s="201"/>
      <c r="F11" s="31" t="str">
        <f>IF('B-05'!$E$8&lt;&gt;"",'B-05'!$E$8,"")</f>
        <v/>
      </c>
      <c r="G11" s="31" t="str">
        <f>IF('B-05'!$E$10&lt;&gt;"",'B-05'!$E$10,"")</f>
        <v/>
      </c>
      <c r="H11" s="36" t="str">
        <f>IF('B-05'!$M$9&lt;&gt;"",'B-05'!$M$9,"")</f>
        <v/>
      </c>
      <c r="I11" s="37" t="str">
        <f>IF('B-05'!$M$37&lt;&gt;"",'B-05'!$M$37,"")</f>
        <v/>
      </c>
      <c r="J11" s="37" t="str">
        <f>IF('B-05'!$M$38&lt;&gt;"",'B-05'!$M$38,"")</f>
        <v/>
      </c>
      <c r="K11" s="37" t="str">
        <f>IF('B-05'!$M$39&lt;&gt;"",'B-05'!$M$39,"")</f>
        <v/>
      </c>
      <c r="L11" s="37" t="str">
        <f>IF('B-05'!$M$40&lt;&gt;"",'B-05'!$M$40,"")</f>
        <v/>
      </c>
      <c r="M11" s="37" t="str">
        <f>IF('B-05'!$M$41&lt;&gt;"",'B-05'!$M$41,"")</f>
        <v/>
      </c>
      <c r="N11" s="31" t="str">
        <f>IF('B-05'!$J$42&lt;&gt;"",'B-05'!$J$42,"")</f>
        <v/>
      </c>
      <c r="O11" s="31" t="str">
        <f>IF('B-05'!$J$43&lt;&gt;"",'B-05'!$J$43,"")</f>
        <v/>
      </c>
      <c r="P11" s="31" t="str">
        <f>IF('B-05'!$J$44&lt;&gt;"",'B-05'!$J$44,"")</f>
        <v/>
      </c>
      <c r="Q11" s="31" t="str">
        <f>IF('B-05'!$J$45&lt;&gt;"",'B-05'!$J$45,"")</f>
        <v/>
      </c>
      <c r="R11" s="31" t="str">
        <f>IF('B-05'!$J$46&lt;&gt;"",'B-05'!$J$46,"")</f>
        <v/>
      </c>
      <c r="S11" s="37" t="str">
        <f>IF('B-05'!$N$49&lt;&gt;"",'B-05'!$N$49,"")</f>
        <v/>
      </c>
      <c r="T11" s="38" t="str">
        <f>IF('B-05'!$N$50&lt;&gt;"",'B-05'!$N$50,"")</f>
        <v/>
      </c>
      <c r="U11" s="38" t="str">
        <f>IF('B-05'!$N$51&lt;&gt;"",'B-05'!$N$51,"")</f>
        <v/>
      </c>
      <c r="V11" s="38" t="str">
        <f>IF('B-05'!$N$52&lt;&gt;0,'B-05'!$N$52,"")</f>
        <v/>
      </c>
      <c r="W11" s="17"/>
      <c r="X11" s="17"/>
      <c r="Z11" s="153"/>
      <c r="AA11" s="153"/>
      <c r="AB11" s="153"/>
    </row>
    <row r="12" spans="2:36" ht="50.1" customHeight="1" x14ac:dyDescent="0.3">
      <c r="B12" s="31">
        <v>6</v>
      </c>
      <c r="C12" s="200" t="str">
        <f>'1.StrTytułowa'!C19:I19</f>
        <v/>
      </c>
      <c r="D12" s="201"/>
      <c r="E12" s="201"/>
      <c r="F12" s="31" t="str">
        <f>IF('B-06'!$E$8&lt;&gt;"",'B-06'!$E$8,"")</f>
        <v/>
      </c>
      <c r="G12" s="31" t="str">
        <f>IF('B-06'!$E$10&lt;&gt;"",'B-06'!$E$10,"")</f>
        <v/>
      </c>
      <c r="H12" s="36" t="str">
        <f>IF('B-06'!$M$9&lt;&gt;"",'B-06'!$M$9,"")</f>
        <v/>
      </c>
      <c r="I12" s="37" t="str">
        <f>IF('B-06'!$M$37&lt;&gt;"",'B-06'!$M$37,"")</f>
        <v/>
      </c>
      <c r="J12" s="37" t="str">
        <f>IF('B-06'!$M$38&lt;&gt;"",'B-06'!$M$38,"")</f>
        <v/>
      </c>
      <c r="K12" s="37" t="str">
        <f>IF('B-06'!$M$39&lt;&gt;"",'B-06'!$M$39,"")</f>
        <v/>
      </c>
      <c r="L12" s="37" t="str">
        <f>IF('B-06'!$M$40&lt;&gt;"",'B-06'!$M$40,"")</f>
        <v/>
      </c>
      <c r="M12" s="37" t="str">
        <f>IF('B-06'!$M$41&lt;&gt;"",'B-06'!$M$41,"")</f>
        <v/>
      </c>
      <c r="N12" s="31" t="str">
        <f>IF('B-06'!$J$42&lt;&gt;"",'B-06'!$J$42,"")</f>
        <v/>
      </c>
      <c r="O12" s="31" t="str">
        <f>IF('B-06'!$J$43&lt;&gt;"",'B-06'!$J$43,"")</f>
        <v/>
      </c>
      <c r="P12" s="31" t="str">
        <f>IF('B-06'!$J$44&lt;&gt;"",'B-06'!$J$44,"")</f>
        <v/>
      </c>
      <c r="Q12" s="31" t="str">
        <f>IF('B-06'!$J$45&lt;&gt;"",'B-06'!$J$45,"")</f>
        <v/>
      </c>
      <c r="R12" s="31" t="str">
        <f>IF('B-06'!$J$46&lt;&gt;"",'B-06'!$J$46,"")</f>
        <v/>
      </c>
      <c r="S12" s="37" t="str">
        <f>IF('B-06'!$N$49&lt;&gt;"",'B-06'!$N$49,"")</f>
        <v/>
      </c>
      <c r="T12" s="38" t="str">
        <f>IF('B-06'!$N$50&lt;&gt;"",'B-06'!$N$50,"")</f>
        <v/>
      </c>
      <c r="U12" s="38" t="str">
        <f>IF('B-06'!$N$51&lt;&gt;"",'B-06'!$N$51,"")</f>
        <v/>
      </c>
      <c r="V12" s="38" t="str">
        <f>IF('B-06'!$N$52&lt;&gt;0,'B-06'!$N$52,"")</f>
        <v/>
      </c>
      <c r="W12" s="17"/>
      <c r="X12" s="17"/>
      <c r="Z12" s="153"/>
      <c r="AA12" s="153"/>
      <c r="AB12" s="153"/>
    </row>
    <row r="13" spans="2:36" ht="50.1" customHeight="1" x14ac:dyDescent="0.3">
      <c r="B13" s="31">
        <v>7</v>
      </c>
      <c r="C13" s="200" t="str">
        <f>'1.StrTytułowa'!C20:I20</f>
        <v/>
      </c>
      <c r="D13" s="201"/>
      <c r="E13" s="201"/>
      <c r="F13" s="31" t="str">
        <f>IF('B-07'!$E$8&lt;&gt;"",'B-07'!$E$8,"")</f>
        <v/>
      </c>
      <c r="G13" s="31" t="str">
        <f>IF('B-07'!$E$10&lt;&gt;"",'B-07'!$E$10,"")</f>
        <v/>
      </c>
      <c r="H13" s="36" t="str">
        <f>IF('B-07'!$M$9&lt;&gt;"",'B-07'!$M$9,"")</f>
        <v/>
      </c>
      <c r="I13" s="37" t="str">
        <f>IF('B-07'!$M$37&lt;&gt;"",'B-07'!$M$37,"")</f>
        <v/>
      </c>
      <c r="J13" s="37" t="str">
        <f>IF('B-07'!$M$38&lt;&gt;"",'B-07'!$M$38,"")</f>
        <v/>
      </c>
      <c r="K13" s="37" t="str">
        <f>IF('B-07'!$M$39&lt;&gt;"",'B-07'!$M$39,"")</f>
        <v/>
      </c>
      <c r="L13" s="37" t="str">
        <f>IF('B-07'!$M$40&lt;&gt;"",'B-07'!$M$40,"")</f>
        <v/>
      </c>
      <c r="M13" s="37" t="str">
        <f>IF('B-07'!$M$41&lt;&gt;"",'B-07'!$M$41,"")</f>
        <v/>
      </c>
      <c r="N13" s="31" t="str">
        <f>IF('B-07'!$J$42&lt;&gt;"",'B-07'!$J$42,"")</f>
        <v/>
      </c>
      <c r="O13" s="31" t="str">
        <f>IF('B-07'!$J$43&lt;&gt;"",'B-07'!$J$43,"")</f>
        <v/>
      </c>
      <c r="P13" s="31" t="str">
        <f>IF('B-07'!$J$44&lt;&gt;"",'B-07'!$J$44,"")</f>
        <v/>
      </c>
      <c r="Q13" s="31" t="str">
        <f>IF('B-07'!$J$45&lt;&gt;"",'B-07'!$J$45,"")</f>
        <v/>
      </c>
      <c r="R13" s="31" t="str">
        <f>IF('B-07'!$J$46&lt;&gt;"",'B-07'!$J$46,"")</f>
        <v/>
      </c>
      <c r="S13" s="37" t="str">
        <f>IF('B-07'!$N$49&lt;&gt;"",'B-07'!$N$49,"")</f>
        <v/>
      </c>
      <c r="T13" s="38" t="str">
        <f>IF('B-07'!$N$50&lt;&gt;"",'B-07'!$N$50,"")</f>
        <v/>
      </c>
      <c r="U13" s="38" t="str">
        <f>IF('B-07'!$N$51&lt;&gt;"",'B-07'!$N$51,"")</f>
        <v/>
      </c>
      <c r="V13" s="38" t="str">
        <f>IF('B-07'!$N$52&lt;&gt;0,'B-07'!$N$52,"")</f>
        <v/>
      </c>
      <c r="W13" s="17"/>
      <c r="X13" s="17"/>
      <c r="Z13" s="153"/>
      <c r="AA13" s="153"/>
      <c r="AB13" s="153"/>
    </row>
    <row r="14" spans="2:36" ht="50.1" customHeight="1" x14ac:dyDescent="0.3">
      <c r="B14" s="216" t="s">
        <v>142</v>
      </c>
      <c r="C14" s="217"/>
      <c r="D14" s="217"/>
      <c r="E14" s="217"/>
      <c r="F14" s="218"/>
      <c r="G14" s="41">
        <f>COUNTIF(G7:G13,"TAK")</f>
        <v>0</v>
      </c>
      <c r="H14" s="42">
        <f>SUM(H7:H13)</f>
        <v>0</v>
      </c>
      <c r="I14" s="43">
        <f>SUM(I7:I13)</f>
        <v>0</v>
      </c>
      <c r="J14" s="43">
        <f t="shared" ref="J14:M14" si="0">SUM(J7:J13)</f>
        <v>0</v>
      </c>
      <c r="K14" s="43">
        <f t="shared" si="0"/>
        <v>0</v>
      </c>
      <c r="L14" s="43">
        <f t="shared" si="0"/>
        <v>0</v>
      </c>
      <c r="M14" s="43">
        <f t="shared" si="0"/>
        <v>0</v>
      </c>
      <c r="N14" s="41">
        <f>COUNTIF(N7:N13,"TAK")</f>
        <v>0</v>
      </c>
      <c r="O14" s="41">
        <f>COUNTIF(O7:O13,"TAK")</f>
        <v>0</v>
      </c>
      <c r="P14" s="41">
        <f>COUNTIF(P7:P13,"TAK")</f>
        <v>0</v>
      </c>
      <c r="Q14" s="41">
        <f>COUNTIF(Q7:Q13,"TAK")</f>
        <v>0</v>
      </c>
      <c r="R14" s="41">
        <f>COUNTIF(R7:R13,"TAK")</f>
        <v>0</v>
      </c>
      <c r="S14" s="43">
        <f>SUM(S7:S13)</f>
        <v>0</v>
      </c>
      <c r="T14" s="43">
        <f t="shared" ref="T14:X14" si="1">SUM(T7:T13)</f>
        <v>0</v>
      </c>
      <c r="U14" s="43">
        <f t="shared" si="1"/>
        <v>0</v>
      </c>
      <c r="V14" s="43">
        <f>SUM(V7:V13)</f>
        <v>0</v>
      </c>
      <c r="W14" s="44">
        <f t="shared" si="1"/>
        <v>0</v>
      </c>
      <c r="X14" s="44">
        <f t="shared" si="1"/>
        <v>0</v>
      </c>
    </row>
    <row r="15" spans="2:36" ht="24.9" customHeight="1" x14ac:dyDescent="0.3">
      <c r="B15" s="220" t="s">
        <v>143</v>
      </c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 t="s">
        <v>144</v>
      </c>
      <c r="U15" s="220"/>
      <c r="V15" s="220"/>
      <c r="W15" s="220"/>
      <c r="X15" s="220"/>
    </row>
    <row r="16" spans="2:36" ht="24.9" customHeight="1" x14ac:dyDescent="0.3"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 t="s">
        <v>145</v>
      </c>
      <c r="U16" s="219"/>
      <c r="V16" s="219"/>
      <c r="W16" s="219"/>
      <c r="X16" s="219"/>
    </row>
    <row r="17" spans="2:24" ht="24.9" customHeight="1" x14ac:dyDescent="0.3"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 t="s">
        <v>146</v>
      </c>
      <c r="U17" s="219"/>
      <c r="V17" s="219"/>
      <c r="W17" s="219"/>
      <c r="X17" s="219"/>
    </row>
    <row r="18" spans="2:24" ht="24.9" customHeight="1" x14ac:dyDescent="0.3"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</row>
    <row r="19" spans="2:24" ht="24.9" customHeight="1" x14ac:dyDescent="0.3"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</row>
    <row r="20" spans="2:24" ht="58.5" customHeight="1" x14ac:dyDescent="0.3">
      <c r="B20" s="215" t="s">
        <v>175</v>
      </c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</row>
  </sheetData>
  <sheetProtection password="C26C" sheet="1" formatCells="0" formatColumns="0" formatRows="0" insertColumns="0" insertRows="0" deleteColumns="0" deleteRows="0"/>
  <mergeCells count="24">
    <mergeCell ref="B20:X20"/>
    <mergeCell ref="B14:F14"/>
    <mergeCell ref="T17:X19"/>
    <mergeCell ref="T16:X16"/>
    <mergeCell ref="T15:X15"/>
    <mergeCell ref="B15:S19"/>
    <mergeCell ref="C9:E9"/>
    <mergeCell ref="C10:E10"/>
    <mergeCell ref="C11:E11"/>
    <mergeCell ref="C12:E12"/>
    <mergeCell ref="C13:E13"/>
    <mergeCell ref="C8:E8"/>
    <mergeCell ref="B2:D2"/>
    <mergeCell ref="E2:X2"/>
    <mergeCell ref="B3:X3"/>
    <mergeCell ref="B4:B5"/>
    <mergeCell ref="C4:E5"/>
    <mergeCell ref="F4:H4"/>
    <mergeCell ref="I4:M4"/>
    <mergeCell ref="N4:R4"/>
    <mergeCell ref="S4:V4"/>
    <mergeCell ref="W4:X4"/>
    <mergeCell ref="C6:E6"/>
    <mergeCell ref="C7:E7"/>
  </mergeCells>
  <pageMargins left="0.7" right="0.7" top="0.75" bottom="0.75" header="0.3" footer="0.3"/>
  <pageSetup paperSize="9" scale="43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53"/>
  <sheetViews>
    <sheetView view="pageBreakPreview" zoomScale="75" zoomScaleNormal="100" zoomScaleSheetLayoutView="75" workbookViewId="0">
      <selection activeCell="M9" sqref="M9"/>
    </sheetView>
  </sheetViews>
  <sheetFormatPr defaultRowHeight="14.4" x14ac:dyDescent="0.3"/>
  <cols>
    <col min="2" max="2" width="20.664062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21" t="str">
        <f>IF('1.StrTytułowa'!E9&lt;&gt;"",'1.StrTytułowa'!E9,"")</f>
        <v/>
      </c>
      <c r="C2" s="221"/>
      <c r="D2" s="222" t="str">
        <f>IF('1.StrTytułowa'!E7&lt;&gt;"",'1.StrTytułowa'!E7,"")</f>
        <v/>
      </c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2:20" ht="50.25" customHeight="1" x14ac:dyDescent="0.3">
      <c r="B3" s="223" t="s">
        <v>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</row>
    <row r="4" spans="2:20" ht="24.9" customHeight="1" x14ac:dyDescent="0.3">
      <c r="B4" s="226" t="s">
        <v>1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P4" s="131"/>
      <c r="Q4" s="131"/>
      <c r="R4" s="131"/>
    </row>
    <row r="5" spans="2:20" ht="39.9" customHeight="1" x14ac:dyDescent="0.3">
      <c r="B5" s="227" t="s">
        <v>2</v>
      </c>
      <c r="C5" s="227"/>
      <c r="D5" s="227"/>
      <c r="E5" s="228"/>
      <c r="F5" s="229"/>
      <c r="G5" s="229"/>
      <c r="H5" s="229"/>
      <c r="I5" s="229"/>
      <c r="J5" s="229"/>
      <c r="K5" s="229"/>
      <c r="L5" s="229"/>
      <c r="M5" s="229"/>
      <c r="N5" s="230"/>
      <c r="O5" s="256" t="s">
        <v>206</v>
      </c>
      <c r="P5" s="257"/>
      <c r="Q5" s="257"/>
      <c r="R5" s="257"/>
    </row>
    <row r="6" spans="2:20" ht="39.9" customHeight="1" x14ac:dyDescent="0.3">
      <c r="B6" s="239" t="s">
        <v>192</v>
      </c>
      <c r="C6" s="240"/>
      <c r="D6" s="241"/>
      <c r="E6" s="233"/>
      <c r="F6" s="234"/>
      <c r="G6" s="237" t="s">
        <v>193</v>
      </c>
      <c r="H6" s="238"/>
      <c r="I6" s="235"/>
      <c r="J6" s="235"/>
      <c r="K6" s="237" t="s">
        <v>194</v>
      </c>
      <c r="L6" s="238"/>
      <c r="M6" s="235"/>
      <c r="N6" s="236"/>
      <c r="O6" s="256"/>
      <c r="P6" s="257"/>
      <c r="Q6" s="257"/>
      <c r="R6" s="257"/>
    </row>
    <row r="7" spans="2:20" ht="24.9" customHeight="1" x14ac:dyDescent="0.3">
      <c r="B7" s="227" t="s">
        <v>3</v>
      </c>
      <c r="C7" s="227"/>
      <c r="D7" s="227"/>
      <c r="E7" s="242" t="str">
        <f>IF('1.StrTytułowa'!E8:K8&lt;&gt;"",'1.StrTytułowa'!E8:K8,"")</f>
        <v/>
      </c>
      <c r="F7" s="243"/>
      <c r="G7" s="243"/>
      <c r="H7" s="243"/>
      <c r="I7" s="243"/>
      <c r="J7" s="243"/>
      <c r="K7" s="243"/>
      <c r="L7" s="243"/>
      <c r="M7" s="244"/>
      <c r="N7" s="245"/>
      <c r="O7" s="256"/>
      <c r="P7" s="257"/>
      <c r="Q7" s="257"/>
      <c r="R7" s="257"/>
      <c r="T7" t="s">
        <v>4</v>
      </c>
    </row>
    <row r="8" spans="2:20" ht="24.9" customHeight="1" x14ac:dyDescent="0.3">
      <c r="B8" s="227" t="s">
        <v>5</v>
      </c>
      <c r="C8" s="227"/>
      <c r="D8" s="227"/>
      <c r="E8" s="233"/>
      <c r="F8" s="234"/>
      <c r="G8" s="246" t="s">
        <v>6</v>
      </c>
      <c r="H8" s="247"/>
      <c r="I8" s="15"/>
      <c r="J8" s="45" t="s">
        <v>7</v>
      </c>
      <c r="K8" s="246" t="s">
        <v>8</v>
      </c>
      <c r="L8" s="247"/>
      <c r="M8" s="15"/>
      <c r="N8" s="45" t="s">
        <v>9</v>
      </c>
      <c r="O8" s="130"/>
      <c r="P8" s="131"/>
      <c r="Q8" s="131"/>
      <c r="R8" s="131"/>
      <c r="T8" t="s">
        <v>18</v>
      </c>
    </row>
    <row r="9" spans="2:20" ht="24.9" customHeight="1" x14ac:dyDescent="0.3">
      <c r="B9" s="227" t="s">
        <v>10</v>
      </c>
      <c r="C9" s="227"/>
      <c r="D9" s="227"/>
      <c r="E9" s="231"/>
      <c r="F9" s="231"/>
      <c r="G9" s="232" t="s">
        <v>11</v>
      </c>
      <c r="H9" s="232"/>
      <c r="I9" s="16"/>
      <c r="J9" s="46" t="s">
        <v>12</v>
      </c>
      <c r="K9" s="232" t="s">
        <v>211</v>
      </c>
      <c r="L9" s="232"/>
      <c r="M9" s="16"/>
      <c r="N9" s="46" t="s">
        <v>12</v>
      </c>
      <c r="O9" s="130"/>
      <c r="P9" s="131"/>
      <c r="Q9" s="131"/>
      <c r="R9" s="131"/>
      <c r="T9" s="47" t="s">
        <v>19</v>
      </c>
    </row>
    <row r="10" spans="2:20" ht="24.9" customHeight="1" x14ac:dyDescent="0.3">
      <c r="B10" s="227" t="s">
        <v>209</v>
      </c>
      <c r="C10" s="227"/>
      <c r="D10" s="227"/>
      <c r="E10" s="233"/>
      <c r="F10" s="234"/>
      <c r="G10" s="260" t="s">
        <v>14</v>
      </c>
      <c r="H10" s="260"/>
      <c r="I10" s="261"/>
      <c r="J10" s="261"/>
      <c r="K10" s="261"/>
      <c r="L10" s="261"/>
      <c r="M10" s="261"/>
      <c r="N10" s="261"/>
      <c r="O10" s="254" t="s">
        <v>208</v>
      </c>
      <c r="P10" s="255"/>
      <c r="Q10" s="255"/>
      <c r="R10" s="255"/>
      <c r="T10" s="47" t="s">
        <v>25</v>
      </c>
    </row>
    <row r="11" spans="2:20" ht="39.9" customHeight="1" x14ac:dyDescent="0.3">
      <c r="B11" s="227" t="s">
        <v>16</v>
      </c>
      <c r="C11" s="227"/>
      <c r="D11" s="227"/>
      <c r="E11" s="1"/>
      <c r="F11" s="2" t="str">
        <f>IFERROR(E11/M9,"-")</f>
        <v>-</v>
      </c>
      <c r="G11" s="268" t="s">
        <v>17</v>
      </c>
      <c r="H11" s="269"/>
      <c r="I11" s="261"/>
      <c r="J11" s="261"/>
      <c r="K11" s="261"/>
      <c r="L11" s="261"/>
      <c r="M11" s="261"/>
      <c r="N11" s="261"/>
      <c r="O11" s="254"/>
      <c r="P11" s="255"/>
      <c r="Q11" s="255"/>
      <c r="R11" s="255"/>
      <c r="T11" t="s">
        <v>15</v>
      </c>
    </row>
    <row r="12" spans="2:20" s="47" customFormat="1" ht="24.9" customHeight="1" x14ac:dyDescent="0.3">
      <c r="B12" s="205" t="s">
        <v>224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70"/>
      <c r="O12" s="258"/>
      <c r="P12" s="259"/>
      <c r="Q12" s="259"/>
      <c r="R12" s="259"/>
      <c r="T12" t="s">
        <v>13</v>
      </c>
    </row>
    <row r="13" spans="2:20" ht="39.9" customHeight="1" x14ac:dyDescent="0.3">
      <c r="B13" s="48"/>
      <c r="C13" s="271" t="s">
        <v>20</v>
      </c>
      <c r="D13" s="271"/>
      <c r="E13" s="271"/>
      <c r="F13" s="271"/>
      <c r="G13" s="271"/>
      <c r="H13" s="271"/>
      <c r="I13" s="272" t="s">
        <v>21</v>
      </c>
      <c r="J13" s="272"/>
      <c r="K13" s="272"/>
      <c r="L13" s="272"/>
      <c r="M13" s="272"/>
      <c r="N13" s="272"/>
      <c r="O13" s="248" t="s">
        <v>22</v>
      </c>
      <c r="P13" s="250" t="s">
        <v>23</v>
      </c>
      <c r="Q13" s="251"/>
      <c r="R13" s="252"/>
      <c r="S13" s="253" t="s">
        <v>24</v>
      </c>
    </row>
    <row r="14" spans="2:20" ht="61.5" customHeight="1" x14ac:dyDescent="0.3">
      <c r="B14" s="48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49" t="s">
        <v>31</v>
      </c>
      <c r="H14" s="154" t="s">
        <v>32</v>
      </c>
      <c r="I14" s="50" t="s">
        <v>27</v>
      </c>
      <c r="J14" s="50" t="s">
        <v>28</v>
      </c>
      <c r="K14" s="50" t="s">
        <v>29</v>
      </c>
      <c r="L14" s="50" t="s">
        <v>30</v>
      </c>
      <c r="M14" s="50" t="s">
        <v>31</v>
      </c>
      <c r="N14" s="50" t="s">
        <v>32</v>
      </c>
      <c r="O14" s="249"/>
      <c r="P14" s="51" t="s">
        <v>33</v>
      </c>
      <c r="Q14" s="51" t="s">
        <v>34</v>
      </c>
      <c r="R14" s="51" t="s">
        <v>35</v>
      </c>
      <c r="S14" s="253"/>
    </row>
    <row r="15" spans="2:20" ht="20.100000000000001" customHeight="1" x14ac:dyDescent="0.3">
      <c r="B15" s="52" t="s">
        <v>36</v>
      </c>
      <c r="C15" s="14"/>
      <c r="D15" s="14"/>
      <c r="E15" s="14"/>
      <c r="F15" s="14"/>
      <c r="G15" s="14"/>
      <c r="H15" s="53">
        <f>SUM(C15:G15)</f>
        <v>0</v>
      </c>
      <c r="I15" s="14"/>
      <c r="J15" s="14"/>
      <c r="K15" s="14"/>
      <c r="L15" s="14"/>
      <c r="M15" s="14"/>
      <c r="N15" s="54">
        <f>SUM(I15:M15)</f>
        <v>0</v>
      </c>
      <c r="O15" s="55">
        <v>1.1000000000000001</v>
      </c>
      <c r="P15" s="56">
        <v>77.62</v>
      </c>
      <c r="Q15" s="56">
        <f>P15*3.6</f>
        <v>279.43200000000002</v>
      </c>
      <c r="R15" s="56">
        <f>Q15/1000</f>
        <v>0.27943200000000001</v>
      </c>
      <c r="S15" s="253"/>
      <c r="T15" s="57"/>
    </row>
    <row r="16" spans="2:20" ht="20.100000000000001" customHeight="1" x14ac:dyDescent="0.3">
      <c r="B16" s="52" t="s">
        <v>37</v>
      </c>
      <c r="C16" s="14"/>
      <c r="D16" s="14"/>
      <c r="E16" s="14"/>
      <c r="F16" s="14"/>
      <c r="G16" s="14"/>
      <c r="H16" s="53">
        <f t="shared" ref="H16:H23" si="0">SUM(C16:G16)</f>
        <v>0</v>
      </c>
      <c r="I16" s="14"/>
      <c r="J16" s="14"/>
      <c r="K16" s="14"/>
      <c r="L16" s="14"/>
      <c r="M16" s="14"/>
      <c r="N16" s="54">
        <f t="shared" ref="N16:N23" si="1">SUM(I16:M16)</f>
        <v>0</v>
      </c>
      <c r="O16" s="55">
        <v>1.1000000000000001</v>
      </c>
      <c r="P16" s="56">
        <v>55.37</v>
      </c>
      <c r="Q16" s="56">
        <f t="shared" ref="Q16:Q21" si="2">P16*3.6</f>
        <v>199.33199999999999</v>
      </c>
      <c r="R16" s="56">
        <f t="shared" ref="R16:R23" si="3">Q16/1000</f>
        <v>0.19933199999999998</v>
      </c>
      <c r="S16" s="253"/>
      <c r="T16" s="57"/>
    </row>
    <row r="17" spans="2:20" ht="20.100000000000001" customHeight="1" x14ac:dyDescent="0.3">
      <c r="B17" s="52" t="s">
        <v>38</v>
      </c>
      <c r="C17" s="14"/>
      <c r="D17" s="14"/>
      <c r="E17" s="14"/>
      <c r="F17" s="14"/>
      <c r="G17" s="14"/>
      <c r="H17" s="53">
        <f t="shared" si="0"/>
        <v>0</v>
      </c>
      <c r="I17" s="14"/>
      <c r="J17" s="14"/>
      <c r="K17" s="14"/>
      <c r="L17" s="14"/>
      <c r="M17" s="14"/>
      <c r="N17" s="54">
        <f t="shared" si="1"/>
        <v>0</v>
      </c>
      <c r="O17" s="55">
        <v>1.1000000000000001</v>
      </c>
      <c r="P17" s="56">
        <v>63.1</v>
      </c>
      <c r="Q17" s="56">
        <f t="shared" si="2"/>
        <v>227.16</v>
      </c>
      <c r="R17" s="56">
        <f t="shared" si="3"/>
        <v>0.22716</v>
      </c>
      <c r="S17" s="253"/>
      <c r="T17" s="57"/>
    </row>
    <row r="18" spans="2:20" ht="20.100000000000001" customHeight="1" x14ac:dyDescent="0.3">
      <c r="B18" s="52" t="s">
        <v>39</v>
      </c>
      <c r="C18" s="14"/>
      <c r="D18" s="14"/>
      <c r="E18" s="14"/>
      <c r="F18" s="14"/>
      <c r="G18" s="14"/>
      <c r="H18" s="53">
        <f t="shared" si="0"/>
        <v>0</v>
      </c>
      <c r="I18" s="14"/>
      <c r="J18" s="14"/>
      <c r="K18" s="14"/>
      <c r="L18" s="14"/>
      <c r="M18" s="14"/>
      <c r="N18" s="54">
        <f t="shared" si="1"/>
        <v>0</v>
      </c>
      <c r="O18" s="55">
        <v>1.1000000000000001</v>
      </c>
      <c r="P18" s="56">
        <v>94.7</v>
      </c>
      <c r="Q18" s="56">
        <f t="shared" si="2"/>
        <v>340.92</v>
      </c>
      <c r="R18" s="56">
        <f t="shared" si="3"/>
        <v>0.34092</v>
      </c>
      <c r="S18" s="253"/>
      <c r="T18" s="57"/>
    </row>
    <row r="19" spans="2:20" ht="20.100000000000001" customHeight="1" x14ac:dyDescent="0.3">
      <c r="B19" s="52" t="s">
        <v>40</v>
      </c>
      <c r="C19" s="14"/>
      <c r="D19" s="14"/>
      <c r="E19" s="14"/>
      <c r="F19" s="14"/>
      <c r="G19" s="14"/>
      <c r="H19" s="53">
        <f t="shared" si="0"/>
        <v>0</v>
      </c>
      <c r="I19" s="14"/>
      <c r="J19" s="14"/>
      <c r="K19" s="14"/>
      <c r="L19" s="14"/>
      <c r="M19" s="14"/>
      <c r="N19" s="54">
        <f t="shared" si="1"/>
        <v>0</v>
      </c>
      <c r="O19" s="55">
        <v>0.2</v>
      </c>
      <c r="P19" s="56">
        <v>0</v>
      </c>
      <c r="Q19" s="56">
        <f t="shared" si="2"/>
        <v>0</v>
      </c>
      <c r="R19" s="56">
        <f t="shared" si="3"/>
        <v>0</v>
      </c>
      <c r="S19" s="58" t="s">
        <v>41</v>
      </c>
      <c r="T19" s="57"/>
    </row>
    <row r="20" spans="2:20" ht="20.100000000000001" customHeight="1" x14ac:dyDescent="0.3">
      <c r="B20" s="3" t="s">
        <v>42</v>
      </c>
      <c r="C20" s="14"/>
      <c r="D20" s="14"/>
      <c r="E20" s="14"/>
      <c r="F20" s="14"/>
      <c r="G20" s="14"/>
      <c r="H20" s="53">
        <f>SUM(C20:G20)</f>
        <v>0</v>
      </c>
      <c r="I20" s="14"/>
      <c r="J20" s="14"/>
      <c r="K20" s="14"/>
      <c r="L20" s="14"/>
      <c r="M20" s="14"/>
      <c r="N20" s="54">
        <f>SUM(I20:M20)</f>
        <v>0</v>
      </c>
      <c r="O20" s="127">
        <v>0</v>
      </c>
      <c r="P20" s="128">
        <v>0</v>
      </c>
      <c r="Q20" s="128">
        <f t="shared" si="2"/>
        <v>0</v>
      </c>
      <c r="R20" s="150">
        <f t="shared" si="3"/>
        <v>0</v>
      </c>
      <c r="S20" s="132" t="s">
        <v>43</v>
      </c>
    </row>
    <row r="21" spans="2:20" ht="39.9" customHeight="1" x14ac:dyDescent="0.3">
      <c r="B21" s="3" t="s">
        <v>220</v>
      </c>
      <c r="C21" s="14"/>
      <c r="D21" s="14"/>
      <c r="E21" s="14"/>
      <c r="F21" s="14"/>
      <c r="G21" s="14"/>
      <c r="H21" s="53">
        <f>SUM(C21:G21)</f>
        <v>0</v>
      </c>
      <c r="I21" s="14"/>
      <c r="J21" s="14"/>
      <c r="K21" s="14"/>
      <c r="L21" s="14"/>
      <c r="M21" s="14"/>
      <c r="N21" s="54">
        <f>SUM(I21:M21)</f>
        <v>0</v>
      </c>
      <c r="O21" s="127">
        <v>0.8</v>
      </c>
      <c r="P21" s="128">
        <v>93.55</v>
      </c>
      <c r="Q21" s="150">
        <f t="shared" si="2"/>
        <v>336.78</v>
      </c>
      <c r="R21" s="56">
        <f t="shared" si="3"/>
        <v>0.33677999999999997</v>
      </c>
      <c r="S21" s="132" t="s">
        <v>221</v>
      </c>
    </row>
    <row r="22" spans="2:20" ht="35.1" customHeight="1" x14ac:dyDescent="0.3">
      <c r="B22" s="52" t="s">
        <v>44</v>
      </c>
      <c r="C22" s="14"/>
      <c r="D22" s="14"/>
      <c r="E22" s="14"/>
      <c r="F22" s="14"/>
      <c r="G22" s="14"/>
      <c r="H22" s="53">
        <f t="shared" si="0"/>
        <v>0</v>
      </c>
      <c r="I22" s="14"/>
      <c r="J22" s="14"/>
      <c r="K22" s="14"/>
      <c r="L22" s="14"/>
      <c r="M22" s="14"/>
      <c r="N22" s="54">
        <f t="shared" si="1"/>
        <v>0</v>
      </c>
      <c r="O22" s="55">
        <v>2.5</v>
      </c>
      <c r="P22" s="56"/>
      <c r="Q22" s="56">
        <v>708</v>
      </c>
      <c r="R22" s="56">
        <f t="shared" si="3"/>
        <v>0.70799999999999996</v>
      </c>
      <c r="S22" s="28" t="s">
        <v>45</v>
      </c>
    </row>
    <row r="23" spans="2:20" ht="35.1" customHeight="1" x14ac:dyDescent="0.3">
      <c r="B23" s="52" t="s">
        <v>46</v>
      </c>
      <c r="C23" s="14"/>
      <c r="D23" s="14"/>
      <c r="E23" s="14"/>
      <c r="F23" s="14"/>
      <c r="G23" s="14"/>
      <c r="H23" s="53">
        <f t="shared" si="0"/>
        <v>0</v>
      </c>
      <c r="I23" s="14"/>
      <c r="J23" s="14"/>
      <c r="K23" s="14"/>
      <c r="L23" s="14"/>
      <c r="M23" s="14"/>
      <c r="N23" s="54">
        <f t="shared" si="1"/>
        <v>0</v>
      </c>
      <c r="O23" s="55">
        <v>2.5</v>
      </c>
      <c r="P23" s="56"/>
      <c r="Q23" s="56">
        <v>708</v>
      </c>
      <c r="R23" s="56">
        <f t="shared" si="3"/>
        <v>0.70799999999999996</v>
      </c>
      <c r="S23" s="28" t="s">
        <v>47</v>
      </c>
    </row>
    <row r="24" spans="2:20" ht="20.100000000000001" customHeight="1" x14ac:dyDescent="0.3">
      <c r="B24" s="262" t="s">
        <v>48</v>
      </c>
      <c r="C24" s="263"/>
      <c r="D24" s="263"/>
      <c r="E24" s="263"/>
      <c r="F24" s="263"/>
      <c r="G24" s="264"/>
      <c r="H24" s="53">
        <f>SUM(H15:H21)</f>
        <v>0</v>
      </c>
      <c r="I24" s="265" t="s">
        <v>48</v>
      </c>
      <c r="J24" s="266"/>
      <c r="K24" s="266"/>
      <c r="L24" s="266"/>
      <c r="M24" s="267"/>
      <c r="N24" s="54">
        <f>SUM(N15:N21)</f>
        <v>0</v>
      </c>
      <c r="O24" s="59">
        <f>H24-N24</f>
        <v>0</v>
      </c>
      <c r="P24" s="60" t="s">
        <v>49</v>
      </c>
      <c r="Q24" s="60"/>
      <c r="R24" s="61"/>
      <c r="T24" s="57"/>
    </row>
    <row r="25" spans="2:20" ht="20.100000000000001" customHeight="1" x14ac:dyDescent="0.3">
      <c r="B25" s="262" t="s">
        <v>50</v>
      </c>
      <c r="C25" s="263"/>
      <c r="D25" s="263"/>
      <c r="E25" s="263"/>
      <c r="F25" s="263"/>
      <c r="G25" s="264"/>
      <c r="H25" s="53">
        <f>H22</f>
        <v>0</v>
      </c>
      <c r="I25" s="265" t="s">
        <v>50</v>
      </c>
      <c r="J25" s="266"/>
      <c r="K25" s="266"/>
      <c r="L25" s="266"/>
      <c r="M25" s="267"/>
      <c r="N25" s="54">
        <f>N22</f>
        <v>0</v>
      </c>
      <c r="O25" s="59">
        <f>H25-N25</f>
        <v>0</v>
      </c>
      <c r="P25" s="60" t="s">
        <v>49</v>
      </c>
      <c r="Q25" s="60"/>
      <c r="R25" s="61"/>
      <c r="T25" s="57"/>
    </row>
    <row r="26" spans="2:20" ht="20.100000000000001" customHeight="1" x14ac:dyDescent="0.3">
      <c r="B26" s="262" t="s">
        <v>51</v>
      </c>
      <c r="C26" s="263"/>
      <c r="D26" s="263"/>
      <c r="E26" s="263"/>
      <c r="F26" s="263"/>
      <c r="G26" s="264"/>
      <c r="H26" s="53">
        <f>H23</f>
        <v>0</v>
      </c>
      <c r="I26" s="265" t="s">
        <v>52</v>
      </c>
      <c r="J26" s="266"/>
      <c r="K26" s="266"/>
      <c r="L26" s="266"/>
      <c r="M26" s="267"/>
      <c r="N26" s="54">
        <f>N23</f>
        <v>0</v>
      </c>
      <c r="O26" s="59">
        <f>N26-H26</f>
        <v>0</v>
      </c>
      <c r="P26" s="60" t="s">
        <v>49</v>
      </c>
      <c r="Q26" s="60"/>
      <c r="R26" s="61"/>
      <c r="T26" s="57"/>
    </row>
    <row r="27" spans="2:20" ht="20.100000000000001" customHeight="1" x14ac:dyDescent="0.3">
      <c r="B27" s="262" t="s">
        <v>53</v>
      </c>
      <c r="C27" s="263"/>
      <c r="D27" s="263"/>
      <c r="E27" s="263"/>
      <c r="F27" s="263"/>
      <c r="G27" s="264"/>
      <c r="H27" s="53">
        <f>SUM(H15:H22)</f>
        <v>0</v>
      </c>
      <c r="I27" s="273" t="s">
        <v>54</v>
      </c>
      <c r="J27" s="273"/>
      <c r="K27" s="273"/>
      <c r="L27" s="273"/>
      <c r="M27" s="273"/>
      <c r="N27" s="54">
        <f>SUM(N15:N22)</f>
        <v>0</v>
      </c>
      <c r="O27" s="59">
        <f>H27-N27</f>
        <v>0</v>
      </c>
      <c r="P27" s="62" t="s">
        <v>49</v>
      </c>
      <c r="Q27" s="62"/>
    </row>
    <row r="28" spans="2:20" ht="20.100000000000001" customHeight="1" x14ac:dyDescent="0.3">
      <c r="B28" s="262" t="s">
        <v>202</v>
      </c>
      <c r="C28" s="263"/>
      <c r="D28" s="263"/>
      <c r="E28" s="263"/>
      <c r="F28" s="263"/>
      <c r="G28" s="264"/>
      <c r="H28" s="53">
        <f>H15*$O$15+H16*$O$16+H17*$O$17+H18*$O$18+H19*$O$19+H21*$O$21+H22*$O$22-H23*$O$23+H20*$O$20</f>
        <v>0</v>
      </c>
      <c r="I28" s="273" t="s">
        <v>202</v>
      </c>
      <c r="J28" s="273"/>
      <c r="K28" s="273"/>
      <c r="L28" s="273"/>
      <c r="M28" s="273"/>
      <c r="N28" s="54">
        <f>N15*$O$15+N16*$O$16+N17*$O$17+N18*$O$18+N19*$O$19+N21*$O$21+N22*$O$22-N23*$O$23+N20*$O$20</f>
        <v>0</v>
      </c>
      <c r="O28" s="59">
        <f>H28-N28</f>
        <v>0</v>
      </c>
      <c r="P28" s="62" t="s">
        <v>49</v>
      </c>
      <c r="Q28" s="62"/>
    </row>
    <row r="29" spans="2:20" ht="20.100000000000001" customHeight="1" x14ac:dyDescent="0.3">
      <c r="B29" s="262" t="s">
        <v>55</v>
      </c>
      <c r="C29" s="263"/>
      <c r="D29" s="263"/>
      <c r="E29" s="263"/>
      <c r="F29" s="263"/>
      <c r="G29" s="264"/>
      <c r="H29" s="53">
        <f>(H15*$R$15+H16*$R$16+H17*$R$17+H18*$R$18+H19*$R$19+H20*$R$20+H21*$R$21+H22*$R$22-H23*$R$23)/1000</f>
        <v>0</v>
      </c>
      <c r="I29" s="273" t="s">
        <v>55</v>
      </c>
      <c r="J29" s="273"/>
      <c r="K29" s="273"/>
      <c r="L29" s="273"/>
      <c r="M29" s="273"/>
      <c r="N29" s="54">
        <f>(N15*$R$15+N16*$R$16+N17*$R$17+N18*$R$18+N19*$R$19+N20*$R$20+N21*$R$21+N22*$R$22-N23*$R$23)/1000</f>
        <v>0</v>
      </c>
      <c r="O29" s="59">
        <f>H29-N29</f>
        <v>0</v>
      </c>
      <c r="P29" s="62" t="s">
        <v>60</v>
      </c>
      <c r="Q29" s="62"/>
    </row>
    <row r="30" spans="2:20" ht="20.100000000000001" customHeight="1" x14ac:dyDescent="0.3">
      <c r="B30" s="274" t="s">
        <v>207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59"/>
      <c r="P30" s="62"/>
      <c r="Q30" s="62"/>
    </row>
    <row r="31" spans="2:20" ht="24.9" customHeight="1" x14ac:dyDescent="0.3">
      <c r="B31" s="277" t="s">
        <v>56</v>
      </c>
      <c r="C31" s="278"/>
      <c r="D31" s="278"/>
      <c r="E31" s="279"/>
      <c r="F31" s="63">
        <f>O24</f>
        <v>0</v>
      </c>
      <c r="G31" s="64" t="s">
        <v>49</v>
      </c>
      <c r="H31" s="280" t="s">
        <v>57</v>
      </c>
      <c r="I31" s="281"/>
      <c r="J31" s="281"/>
      <c r="K31" s="281"/>
      <c r="L31" s="282"/>
      <c r="M31" s="63">
        <f>O27</f>
        <v>0</v>
      </c>
      <c r="N31" s="65" t="s">
        <v>49</v>
      </c>
      <c r="O31" s="59"/>
      <c r="P31" s="47"/>
      <c r="Q31" s="47"/>
    </row>
    <row r="32" spans="2:20" ht="24.9" customHeight="1" x14ac:dyDescent="0.3">
      <c r="B32" s="277" t="s">
        <v>58</v>
      </c>
      <c r="C32" s="278"/>
      <c r="D32" s="278"/>
      <c r="E32" s="279"/>
      <c r="F32" s="63">
        <f>O25</f>
        <v>0</v>
      </c>
      <c r="G32" s="64" t="s">
        <v>49</v>
      </c>
      <c r="H32" s="280" t="s">
        <v>203</v>
      </c>
      <c r="I32" s="281"/>
      <c r="J32" s="281"/>
      <c r="K32" s="281"/>
      <c r="L32" s="282"/>
      <c r="M32" s="63">
        <f>O28</f>
        <v>0</v>
      </c>
      <c r="N32" s="65" t="s">
        <v>49</v>
      </c>
      <c r="O32" s="59"/>
      <c r="P32" s="47"/>
      <c r="Q32" s="47"/>
    </row>
    <row r="33" spans="2:20" ht="24.9" customHeight="1" x14ac:dyDescent="0.3">
      <c r="B33" s="277" t="s">
        <v>173</v>
      </c>
      <c r="C33" s="278"/>
      <c r="D33" s="278"/>
      <c r="E33" s="279"/>
      <c r="F33" s="63">
        <f>O26</f>
        <v>0</v>
      </c>
      <c r="G33" s="64" t="s">
        <v>49</v>
      </c>
      <c r="H33" s="280" t="s">
        <v>59</v>
      </c>
      <c r="I33" s="281"/>
      <c r="J33" s="281"/>
      <c r="K33" s="281"/>
      <c r="L33" s="282"/>
      <c r="M33" s="63">
        <f>O29</f>
        <v>0</v>
      </c>
      <c r="N33" s="65" t="s">
        <v>60</v>
      </c>
      <c r="O33" s="59"/>
      <c r="P33" s="47"/>
      <c r="Q33" s="47"/>
    </row>
    <row r="34" spans="2:20" ht="24.9" customHeight="1" x14ac:dyDescent="0.3">
      <c r="B34" s="283" t="s">
        <v>223</v>
      </c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T34" s="66" t="s">
        <v>61</v>
      </c>
    </row>
    <row r="35" spans="2:20" ht="24.9" customHeight="1" x14ac:dyDescent="0.3">
      <c r="B35" s="285" t="s">
        <v>62</v>
      </c>
      <c r="C35" s="287" t="s">
        <v>63</v>
      </c>
      <c r="D35" s="287"/>
      <c r="E35" s="287"/>
      <c r="F35" s="287"/>
      <c r="G35" s="288" t="s">
        <v>64</v>
      </c>
      <c r="H35" s="288"/>
      <c r="I35" s="288"/>
      <c r="J35" s="288"/>
      <c r="K35" s="208" t="s">
        <v>65</v>
      </c>
      <c r="L35" s="208"/>
      <c r="M35" s="208"/>
      <c r="N35" s="208"/>
      <c r="T35" s="66" t="s">
        <v>66</v>
      </c>
    </row>
    <row r="36" spans="2:20" ht="50.1" customHeight="1" x14ac:dyDescent="0.3">
      <c r="B36" s="286"/>
      <c r="C36" s="287"/>
      <c r="D36" s="287"/>
      <c r="E36" s="287"/>
      <c r="F36" s="287"/>
      <c r="G36" s="288" t="s">
        <v>67</v>
      </c>
      <c r="H36" s="288"/>
      <c r="I36" s="288"/>
      <c r="J36" s="67" t="s">
        <v>68</v>
      </c>
      <c r="K36" s="208" t="s">
        <v>69</v>
      </c>
      <c r="L36" s="208"/>
      <c r="M36" s="32" t="s">
        <v>70</v>
      </c>
      <c r="N36" s="32" t="s">
        <v>71</v>
      </c>
      <c r="T36" s="66" t="s">
        <v>72</v>
      </c>
    </row>
    <row r="37" spans="2:20" ht="39.9" customHeight="1" x14ac:dyDescent="0.3">
      <c r="B37" s="31">
        <v>1</v>
      </c>
      <c r="C37" s="289" t="s">
        <v>73</v>
      </c>
      <c r="D37" s="289"/>
      <c r="E37" s="289"/>
      <c r="F37" s="289"/>
      <c r="G37" s="290"/>
      <c r="H37" s="290"/>
      <c r="I37" s="290"/>
      <c r="J37" s="4"/>
      <c r="K37" s="261"/>
      <c r="L37" s="261"/>
      <c r="M37" s="5"/>
      <c r="N37" s="120"/>
      <c r="O37" s="291" t="s">
        <v>74</v>
      </c>
      <c r="P37" s="68"/>
      <c r="Q37" s="68"/>
      <c r="R37" s="68"/>
      <c r="T37" s="66" t="s">
        <v>75</v>
      </c>
    </row>
    <row r="38" spans="2:20" ht="39.9" customHeight="1" x14ac:dyDescent="0.3">
      <c r="B38" s="31">
        <v>2</v>
      </c>
      <c r="C38" s="289" t="s">
        <v>76</v>
      </c>
      <c r="D38" s="289"/>
      <c r="E38" s="289"/>
      <c r="F38" s="289"/>
      <c r="G38" s="290"/>
      <c r="H38" s="290"/>
      <c r="I38" s="290"/>
      <c r="J38" s="4"/>
      <c r="K38" s="261"/>
      <c r="L38" s="261"/>
      <c r="M38" s="5"/>
      <c r="N38" s="120"/>
      <c r="O38" s="291"/>
      <c r="P38" s="68"/>
      <c r="Q38" s="68"/>
      <c r="R38" s="68"/>
    </row>
    <row r="39" spans="2:20" ht="39.9" customHeight="1" x14ac:dyDescent="0.3">
      <c r="B39" s="31">
        <v>3</v>
      </c>
      <c r="C39" s="289" t="s">
        <v>77</v>
      </c>
      <c r="D39" s="289"/>
      <c r="E39" s="289"/>
      <c r="F39" s="289"/>
      <c r="G39" s="290"/>
      <c r="H39" s="290"/>
      <c r="I39" s="290"/>
      <c r="J39" s="4"/>
      <c r="K39" s="261"/>
      <c r="L39" s="261"/>
      <c r="M39" s="5"/>
      <c r="N39" s="120"/>
      <c r="O39" s="291"/>
      <c r="P39" s="68"/>
      <c r="Q39" s="68"/>
      <c r="R39" s="68"/>
    </row>
    <row r="40" spans="2:20" ht="39.9" customHeight="1" x14ac:dyDescent="0.3">
      <c r="B40" s="31">
        <v>4</v>
      </c>
      <c r="C40" s="289" t="s">
        <v>78</v>
      </c>
      <c r="D40" s="289"/>
      <c r="E40" s="289"/>
      <c r="F40" s="289"/>
      <c r="G40" s="290"/>
      <c r="H40" s="290"/>
      <c r="I40" s="290"/>
      <c r="J40" s="4"/>
      <c r="K40" s="261"/>
      <c r="L40" s="261"/>
      <c r="M40" s="5"/>
      <c r="N40" s="120"/>
      <c r="O40" s="291"/>
      <c r="P40" s="68"/>
      <c r="Q40" s="68"/>
      <c r="R40" s="68"/>
    </row>
    <row r="41" spans="2:20" ht="39.9" customHeight="1" x14ac:dyDescent="0.3">
      <c r="B41" s="31">
        <v>5</v>
      </c>
      <c r="C41" s="289" t="s">
        <v>79</v>
      </c>
      <c r="D41" s="289"/>
      <c r="E41" s="289"/>
      <c r="F41" s="289"/>
      <c r="G41" s="290"/>
      <c r="H41" s="290"/>
      <c r="I41" s="290"/>
      <c r="J41" s="4"/>
      <c r="K41" s="261"/>
      <c r="L41" s="261"/>
      <c r="M41" s="5"/>
      <c r="N41" s="120"/>
      <c r="O41" s="291"/>
      <c r="P41" s="68"/>
      <c r="Q41" s="68"/>
      <c r="R41" s="68"/>
    </row>
    <row r="42" spans="2:20" ht="39.9" customHeight="1" x14ac:dyDescent="0.3">
      <c r="B42" s="31">
        <v>6</v>
      </c>
      <c r="C42" s="289" t="s">
        <v>80</v>
      </c>
      <c r="D42" s="289"/>
      <c r="E42" s="289"/>
      <c r="F42" s="289"/>
      <c r="G42" s="290"/>
      <c r="H42" s="290"/>
      <c r="I42" s="290"/>
      <c r="J42" s="4"/>
      <c r="K42" s="261"/>
      <c r="L42" s="261"/>
      <c r="M42" s="261"/>
      <c r="N42" s="261"/>
    </row>
    <row r="43" spans="2:20" ht="39.9" customHeight="1" x14ac:dyDescent="0.3">
      <c r="B43" s="31">
        <v>7</v>
      </c>
      <c r="C43" s="289" t="s">
        <v>81</v>
      </c>
      <c r="D43" s="289"/>
      <c r="E43" s="289"/>
      <c r="F43" s="289"/>
      <c r="G43" s="290"/>
      <c r="H43" s="290"/>
      <c r="I43" s="290"/>
      <c r="J43" s="4"/>
      <c r="K43" s="261"/>
      <c r="L43" s="261"/>
      <c r="M43" s="261"/>
      <c r="N43" s="261"/>
    </row>
    <row r="44" spans="2:20" ht="39.9" customHeight="1" x14ac:dyDescent="0.3">
      <c r="B44" s="31">
        <v>8</v>
      </c>
      <c r="C44" s="289" t="s">
        <v>82</v>
      </c>
      <c r="D44" s="289"/>
      <c r="E44" s="289"/>
      <c r="F44" s="289"/>
      <c r="G44" s="290"/>
      <c r="H44" s="290"/>
      <c r="I44" s="290"/>
      <c r="J44" s="4"/>
      <c r="K44" s="261"/>
      <c r="L44" s="261"/>
      <c r="M44" s="261"/>
      <c r="N44" s="261"/>
    </row>
    <row r="45" spans="2:20" ht="39.9" customHeight="1" x14ac:dyDescent="0.3">
      <c r="B45" s="31">
        <v>9</v>
      </c>
      <c r="C45" s="289" t="s">
        <v>83</v>
      </c>
      <c r="D45" s="289"/>
      <c r="E45" s="289"/>
      <c r="F45" s="289"/>
      <c r="G45" s="290"/>
      <c r="H45" s="290"/>
      <c r="I45" s="290"/>
      <c r="J45" s="4"/>
      <c r="K45" s="261"/>
      <c r="L45" s="261"/>
      <c r="M45" s="261"/>
      <c r="N45" s="261"/>
    </row>
    <row r="46" spans="2:20" ht="39.9" customHeight="1" x14ac:dyDescent="0.3">
      <c r="B46" s="31">
        <v>10</v>
      </c>
      <c r="C46" s="289" t="s">
        <v>84</v>
      </c>
      <c r="D46" s="289"/>
      <c r="E46" s="289"/>
      <c r="F46" s="289"/>
      <c r="G46" s="290"/>
      <c r="H46" s="290"/>
      <c r="I46" s="290"/>
      <c r="J46" s="4"/>
      <c r="K46" s="261"/>
      <c r="L46" s="261"/>
      <c r="M46" s="261"/>
      <c r="N46" s="261"/>
    </row>
    <row r="47" spans="2:20" ht="39.9" customHeight="1" x14ac:dyDescent="0.3">
      <c r="B47" s="31">
        <v>11</v>
      </c>
      <c r="C47" s="289" t="s">
        <v>85</v>
      </c>
      <c r="D47" s="289"/>
      <c r="E47" s="289"/>
      <c r="F47" s="289"/>
      <c r="G47" s="290"/>
      <c r="H47" s="290"/>
      <c r="I47" s="290"/>
      <c r="J47" s="4"/>
      <c r="K47" s="261"/>
      <c r="L47" s="261"/>
      <c r="M47" s="261"/>
      <c r="N47" s="261"/>
    </row>
    <row r="48" spans="2:20" ht="39.9" customHeight="1" x14ac:dyDescent="0.3">
      <c r="B48" s="31">
        <v>12</v>
      </c>
      <c r="C48" s="289" t="s">
        <v>225</v>
      </c>
      <c r="D48" s="289"/>
      <c r="E48" s="289"/>
      <c r="F48" s="289"/>
      <c r="G48" s="290"/>
      <c r="H48" s="290"/>
      <c r="I48" s="290"/>
      <c r="J48" s="4"/>
      <c r="K48" s="261"/>
      <c r="L48" s="261"/>
      <c r="M48" s="261"/>
      <c r="N48" s="261"/>
    </row>
    <row r="49" spans="2:15" ht="39.9" customHeight="1" x14ac:dyDescent="0.3">
      <c r="B49" s="31">
        <v>13</v>
      </c>
      <c r="C49" s="207" t="s">
        <v>86</v>
      </c>
      <c r="D49" s="289" t="s">
        <v>87</v>
      </c>
      <c r="E49" s="289"/>
      <c r="F49" s="289"/>
      <c r="G49" s="289"/>
      <c r="H49" s="289"/>
      <c r="I49" s="289"/>
      <c r="J49" s="4"/>
      <c r="K49" s="261"/>
      <c r="L49" s="261"/>
      <c r="M49" s="69" t="s">
        <v>88</v>
      </c>
      <c r="N49" s="5"/>
      <c r="O49" s="70" t="s">
        <v>89</v>
      </c>
    </row>
    <row r="50" spans="2:15" ht="39.9" customHeight="1" x14ac:dyDescent="0.3">
      <c r="B50" s="31">
        <v>14</v>
      </c>
      <c r="C50" s="207"/>
      <c r="D50" s="289" t="s">
        <v>90</v>
      </c>
      <c r="E50" s="289"/>
      <c r="F50" s="289"/>
      <c r="G50" s="289"/>
      <c r="H50" s="289"/>
      <c r="I50" s="289"/>
      <c r="J50" s="4"/>
      <c r="K50" s="261"/>
      <c r="L50" s="261"/>
      <c r="M50" s="69" t="s">
        <v>91</v>
      </c>
      <c r="N50" s="5"/>
      <c r="O50" s="70" t="s">
        <v>12</v>
      </c>
    </row>
    <row r="51" spans="2:15" ht="39.9" customHeight="1" x14ac:dyDescent="0.3">
      <c r="B51" s="31">
        <v>15</v>
      </c>
      <c r="C51" s="207"/>
      <c r="D51" s="289" t="s">
        <v>92</v>
      </c>
      <c r="E51" s="289"/>
      <c r="F51" s="289"/>
      <c r="G51" s="289"/>
      <c r="H51" s="289"/>
      <c r="I51" s="289"/>
      <c r="J51" s="4"/>
      <c r="K51" s="261"/>
      <c r="L51" s="261"/>
      <c r="M51" s="71" t="s">
        <v>93</v>
      </c>
      <c r="N51" s="5"/>
      <c r="O51" s="70" t="s">
        <v>94</v>
      </c>
    </row>
    <row r="52" spans="2:15" ht="39.9" customHeight="1" x14ac:dyDescent="0.3">
      <c r="B52" s="31">
        <v>16</v>
      </c>
      <c r="C52" s="207"/>
      <c r="D52" s="287" t="s">
        <v>95</v>
      </c>
      <c r="E52" s="287"/>
      <c r="F52" s="287"/>
      <c r="G52" s="287"/>
      <c r="H52" s="287"/>
      <c r="I52" s="287"/>
      <c r="J52" s="4"/>
      <c r="K52" s="261"/>
      <c r="L52" s="261"/>
      <c r="M52" s="72" t="s">
        <v>96</v>
      </c>
      <c r="N52" s="13"/>
      <c r="O52" s="47" t="s">
        <v>172</v>
      </c>
    </row>
    <row r="53" spans="2:15" ht="24.9" customHeight="1" x14ac:dyDescent="0.3">
      <c r="B53" s="292" t="s">
        <v>98</v>
      </c>
      <c r="C53" s="292"/>
      <c r="D53" s="292"/>
      <c r="E53" s="292"/>
      <c r="F53" s="292"/>
      <c r="G53" s="292"/>
      <c r="H53" s="292"/>
      <c r="I53" s="292"/>
      <c r="J53" s="292"/>
      <c r="K53" s="292" t="s">
        <v>99</v>
      </c>
      <c r="L53" s="293"/>
      <c r="M53" s="293"/>
      <c r="N53" s="293"/>
    </row>
    <row r="54" spans="2:15" ht="24.9" customHeight="1" x14ac:dyDescent="0.3">
      <c r="B54" s="292"/>
      <c r="C54" s="292"/>
      <c r="D54" s="292"/>
      <c r="E54" s="292"/>
      <c r="F54" s="292"/>
      <c r="G54" s="292"/>
      <c r="H54" s="292"/>
      <c r="I54" s="292"/>
      <c r="J54" s="292"/>
      <c r="K54" s="293"/>
      <c r="L54" s="293"/>
      <c r="M54" s="293"/>
      <c r="N54" s="293"/>
    </row>
    <row r="55" spans="2:15" ht="24.9" customHeight="1" x14ac:dyDescent="0.3">
      <c r="B55" s="292"/>
      <c r="C55" s="292"/>
      <c r="D55" s="292"/>
      <c r="E55" s="292"/>
      <c r="F55" s="292"/>
      <c r="G55" s="292"/>
      <c r="H55" s="292"/>
      <c r="I55" s="292"/>
      <c r="J55" s="292"/>
      <c r="K55" s="293"/>
      <c r="L55" s="293"/>
      <c r="M55" s="293"/>
      <c r="N55" s="293"/>
    </row>
    <row r="56" spans="2:15" ht="50.1" customHeight="1" x14ac:dyDescent="0.3">
      <c r="B56" s="173" t="s">
        <v>222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</row>
    <row r="57" spans="2:15" ht="24.9" customHeight="1" x14ac:dyDescent="0.3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2:15" ht="24.9" customHeight="1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5" ht="24.9" customHeight="1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5" ht="24.9" customHeight="1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5" ht="24.9" customHeight="1" x14ac:dyDescent="0.3"/>
    <row r="62" spans="2:15" ht="24.9" customHeight="1" x14ac:dyDescent="0.3"/>
    <row r="63" spans="2:15" ht="24.9" customHeight="1" x14ac:dyDescent="0.3"/>
    <row r="64" spans="2:15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</sheetData>
  <sheetProtection password="C26C" sheet="1" formatCells="0" formatColumns="0" formatRows="0" insertColumns="0" insertRows="0" deleteColumns="0" deleteRows="0"/>
  <mergeCells count="113">
    <mergeCell ref="B53:J55"/>
    <mergeCell ref="K53:N55"/>
    <mergeCell ref="B56:N56"/>
    <mergeCell ref="D52:I52"/>
    <mergeCell ref="K52:L52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3:O14"/>
    <mergeCell ref="P13:R13"/>
    <mergeCell ref="S13:S18"/>
    <mergeCell ref="O10:R11"/>
    <mergeCell ref="O5:R7"/>
    <mergeCell ref="O12:R12"/>
    <mergeCell ref="B10:D10"/>
    <mergeCell ref="E10:F10"/>
    <mergeCell ref="G10:H10"/>
    <mergeCell ref="I10:N10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7:D7"/>
    <mergeCell ref="E7:N7"/>
    <mergeCell ref="B8:D8"/>
    <mergeCell ref="E8:F8"/>
    <mergeCell ref="G8:H8"/>
    <mergeCell ref="K8:L8"/>
  </mergeCells>
  <conditionalFormatting sqref="G6:N6">
    <cfRule type="expression" dxfId="48" priority="2">
      <formula>$E$6="NIE"</formula>
    </cfRule>
  </conditionalFormatting>
  <conditionalFormatting sqref="G10:N10">
    <cfRule type="expression" dxfId="47" priority="1">
      <formula>$E$10="NIE"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6" priority="11">
      <formula>$J37="NIE"</formula>
    </cfRule>
  </conditionalFormatting>
  <conditionalFormatting sqref="K49:N49">
    <cfRule type="expression" dxfId="45" priority="8">
      <formula>$J$49="NIE"</formula>
    </cfRule>
  </conditionalFormatting>
  <conditionalFormatting sqref="K50:N50">
    <cfRule type="expression" dxfId="44" priority="7">
      <formula>$J$50="NIE"</formula>
    </cfRule>
  </conditionalFormatting>
  <conditionalFormatting sqref="K51:N51">
    <cfRule type="expression" dxfId="43" priority="6">
      <formula>$J$51="NIE"</formula>
    </cfRule>
  </conditionalFormatting>
  <conditionalFormatting sqref="K52:N52">
    <cfRule type="expression" dxfId="42" priority="5">
      <formula>$J$52="NIE"</formula>
    </cfRule>
  </conditionalFormatting>
  <dataValidations count="3">
    <dataValidation type="list" allowBlank="1" showInputMessage="1" showErrorMessage="1" sqref="E10 E6 J37:J52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  <dataValidation type="list" allowBlank="1" showInputMessage="1" showErrorMessage="1" sqref="E8:F8" xr:uid="{00000000-0002-0000-0200-000002000000}">
      <formula1>$T$8:$T$12</formula1>
    </dataValidation>
  </dataValidations>
  <pageMargins left="0.7" right="0.7" top="0.75" bottom="0.75" header="0.3" footer="0.3"/>
  <pageSetup paperSize="9" scale="42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53"/>
  <sheetViews>
    <sheetView view="pageBreakPreview" zoomScale="75" zoomScaleNormal="100" zoomScaleSheetLayoutView="75" workbookViewId="0">
      <selection activeCell="O5" sqref="O5:R7"/>
    </sheetView>
  </sheetViews>
  <sheetFormatPr defaultRowHeight="14.4" x14ac:dyDescent="0.3"/>
  <cols>
    <col min="2" max="2" width="20.664062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21" t="str">
        <f>IF('1.StrTytułowa'!E9&lt;&gt;"",'1.StrTytułowa'!E9,"")</f>
        <v/>
      </c>
      <c r="C2" s="221"/>
      <c r="D2" s="222" t="str">
        <f>IF('1.StrTytułowa'!E7&lt;&gt;"",'1.StrTytułowa'!E7,"")</f>
        <v/>
      </c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2:20" ht="50.25" customHeight="1" x14ac:dyDescent="0.3">
      <c r="B3" s="223" t="s">
        <v>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</row>
    <row r="4" spans="2:20" ht="24.9" customHeight="1" x14ac:dyDescent="0.3">
      <c r="B4" s="226" t="s">
        <v>234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P4" s="131"/>
      <c r="Q4" s="131"/>
      <c r="R4" s="131"/>
    </row>
    <row r="5" spans="2:20" ht="39.9" customHeight="1" x14ac:dyDescent="0.3">
      <c r="B5" s="227" t="s">
        <v>2</v>
      </c>
      <c r="C5" s="227"/>
      <c r="D5" s="227"/>
      <c r="E5" s="228"/>
      <c r="F5" s="229"/>
      <c r="G5" s="229"/>
      <c r="H5" s="229"/>
      <c r="I5" s="229"/>
      <c r="J5" s="229"/>
      <c r="K5" s="229"/>
      <c r="L5" s="229"/>
      <c r="M5" s="229"/>
      <c r="N5" s="230"/>
      <c r="O5" s="256" t="s">
        <v>206</v>
      </c>
      <c r="P5" s="257"/>
      <c r="Q5" s="257"/>
      <c r="R5" s="257"/>
    </row>
    <row r="6" spans="2:20" ht="39.9" customHeight="1" x14ac:dyDescent="0.3">
      <c r="B6" s="239" t="s">
        <v>192</v>
      </c>
      <c r="C6" s="240"/>
      <c r="D6" s="241"/>
      <c r="E6" s="233"/>
      <c r="F6" s="234"/>
      <c r="G6" s="237" t="s">
        <v>193</v>
      </c>
      <c r="H6" s="238"/>
      <c r="I6" s="235"/>
      <c r="J6" s="235"/>
      <c r="K6" s="237" t="s">
        <v>194</v>
      </c>
      <c r="L6" s="238"/>
      <c r="M6" s="235"/>
      <c r="N6" s="236"/>
      <c r="O6" s="256"/>
      <c r="P6" s="257"/>
      <c r="Q6" s="257"/>
      <c r="R6" s="257"/>
    </row>
    <row r="7" spans="2:20" ht="24.9" customHeight="1" x14ac:dyDescent="0.3">
      <c r="B7" s="227" t="s">
        <v>3</v>
      </c>
      <c r="C7" s="227"/>
      <c r="D7" s="227"/>
      <c r="E7" s="242" t="str">
        <f>IF('1.StrTytułowa'!E8:K8&lt;&gt;"",'1.StrTytułowa'!E8:K8,"")</f>
        <v/>
      </c>
      <c r="F7" s="243"/>
      <c r="G7" s="243"/>
      <c r="H7" s="243"/>
      <c r="I7" s="243"/>
      <c r="J7" s="243"/>
      <c r="K7" s="243"/>
      <c r="L7" s="243"/>
      <c r="M7" s="244"/>
      <c r="N7" s="245"/>
      <c r="O7" s="256"/>
      <c r="P7" s="257"/>
      <c r="Q7" s="257"/>
      <c r="R7" s="257"/>
      <c r="T7" t="s">
        <v>4</v>
      </c>
    </row>
    <row r="8" spans="2:20" ht="24.9" customHeight="1" x14ac:dyDescent="0.3">
      <c r="B8" s="227" t="s">
        <v>5</v>
      </c>
      <c r="C8" s="227"/>
      <c r="D8" s="227"/>
      <c r="E8" s="233"/>
      <c r="F8" s="234"/>
      <c r="G8" s="294" t="s">
        <v>6</v>
      </c>
      <c r="H8" s="294"/>
      <c r="I8" s="15"/>
      <c r="J8" s="45" t="s">
        <v>7</v>
      </c>
      <c r="K8" s="294" t="s">
        <v>8</v>
      </c>
      <c r="L8" s="294"/>
      <c r="M8" s="15"/>
      <c r="N8" s="45" t="s">
        <v>9</v>
      </c>
      <c r="T8" t="s">
        <v>18</v>
      </c>
    </row>
    <row r="9" spans="2:20" ht="24.9" customHeight="1" x14ac:dyDescent="0.3">
      <c r="B9" s="227" t="s">
        <v>10</v>
      </c>
      <c r="C9" s="227"/>
      <c r="D9" s="227"/>
      <c r="E9" s="231"/>
      <c r="F9" s="231"/>
      <c r="G9" s="232" t="s">
        <v>11</v>
      </c>
      <c r="H9" s="232"/>
      <c r="I9" s="16"/>
      <c r="J9" s="46" t="s">
        <v>12</v>
      </c>
      <c r="K9" s="232" t="s">
        <v>211</v>
      </c>
      <c r="L9" s="232"/>
      <c r="M9" s="16"/>
      <c r="N9" s="46" t="s">
        <v>12</v>
      </c>
      <c r="T9" s="47" t="s">
        <v>19</v>
      </c>
    </row>
    <row r="10" spans="2:20" ht="24.9" customHeight="1" x14ac:dyDescent="0.3">
      <c r="B10" s="227" t="s">
        <v>209</v>
      </c>
      <c r="C10" s="227"/>
      <c r="D10" s="227"/>
      <c r="E10" s="233"/>
      <c r="F10" s="234"/>
      <c r="G10" s="260" t="s">
        <v>14</v>
      </c>
      <c r="H10" s="260"/>
      <c r="I10" s="261"/>
      <c r="J10" s="261"/>
      <c r="K10" s="261"/>
      <c r="L10" s="261"/>
      <c r="M10" s="261"/>
      <c r="N10" s="261"/>
      <c r="O10" s="254" t="s">
        <v>208</v>
      </c>
      <c r="P10" s="255"/>
      <c r="Q10" s="255"/>
      <c r="R10" s="255"/>
      <c r="T10" s="47" t="s">
        <v>25</v>
      </c>
    </row>
    <row r="11" spans="2:20" ht="39.9" customHeight="1" x14ac:dyDescent="0.3">
      <c r="B11" s="227" t="s">
        <v>16</v>
      </c>
      <c r="C11" s="227"/>
      <c r="D11" s="227"/>
      <c r="E11" s="1"/>
      <c r="F11" s="2" t="str">
        <f>IFERROR(E11/M9,"-")</f>
        <v>-</v>
      </c>
      <c r="G11" s="268" t="s">
        <v>17</v>
      </c>
      <c r="H11" s="269"/>
      <c r="I11" s="261"/>
      <c r="J11" s="261"/>
      <c r="K11" s="261"/>
      <c r="L11" s="261"/>
      <c r="M11" s="261"/>
      <c r="N11" s="261"/>
      <c r="O11" s="254"/>
      <c r="P11" s="255"/>
      <c r="Q11" s="255"/>
      <c r="R11" s="255"/>
      <c r="T11" t="s">
        <v>15</v>
      </c>
    </row>
    <row r="12" spans="2:20" s="47" customFormat="1" ht="24.9" customHeight="1" x14ac:dyDescent="0.3">
      <c r="B12" s="205" t="s">
        <v>224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70"/>
      <c r="T12" t="s">
        <v>13</v>
      </c>
    </row>
    <row r="13" spans="2:20" ht="39.9" customHeight="1" x14ac:dyDescent="0.3">
      <c r="B13" s="48"/>
      <c r="C13" s="271" t="s">
        <v>20</v>
      </c>
      <c r="D13" s="271"/>
      <c r="E13" s="271"/>
      <c r="F13" s="271"/>
      <c r="G13" s="271"/>
      <c r="H13" s="271"/>
      <c r="I13" s="272" t="s">
        <v>21</v>
      </c>
      <c r="J13" s="272"/>
      <c r="K13" s="272"/>
      <c r="L13" s="272"/>
      <c r="M13" s="272"/>
      <c r="N13" s="272"/>
      <c r="O13" s="248" t="s">
        <v>22</v>
      </c>
      <c r="P13" s="250" t="s">
        <v>23</v>
      </c>
      <c r="Q13" s="251"/>
      <c r="R13" s="252"/>
      <c r="S13" s="253" t="s">
        <v>24</v>
      </c>
      <c r="T13" s="47"/>
    </row>
    <row r="14" spans="2:20" ht="61.5" customHeight="1" x14ac:dyDescent="0.3">
      <c r="B14" s="48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49" t="s">
        <v>31</v>
      </c>
      <c r="H14" s="154" t="s">
        <v>32</v>
      </c>
      <c r="I14" s="50" t="s">
        <v>27</v>
      </c>
      <c r="J14" s="50" t="s">
        <v>28</v>
      </c>
      <c r="K14" s="50" t="s">
        <v>29</v>
      </c>
      <c r="L14" s="50" t="s">
        <v>30</v>
      </c>
      <c r="M14" s="50" t="s">
        <v>31</v>
      </c>
      <c r="N14" s="50" t="s">
        <v>32</v>
      </c>
      <c r="O14" s="249"/>
      <c r="P14" s="51" t="s">
        <v>33</v>
      </c>
      <c r="Q14" s="51" t="s">
        <v>34</v>
      </c>
      <c r="R14" s="51" t="s">
        <v>35</v>
      </c>
      <c r="S14" s="253"/>
    </row>
    <row r="15" spans="2:20" ht="20.100000000000001" customHeight="1" x14ac:dyDescent="0.3">
      <c r="B15" s="52" t="s">
        <v>36</v>
      </c>
      <c r="C15" s="14"/>
      <c r="D15" s="14"/>
      <c r="E15" s="14"/>
      <c r="F15" s="14"/>
      <c r="G15" s="14"/>
      <c r="H15" s="53">
        <f>SUM(C15:G15)</f>
        <v>0</v>
      </c>
      <c r="I15" s="14"/>
      <c r="J15" s="14"/>
      <c r="K15" s="14"/>
      <c r="L15" s="14"/>
      <c r="M15" s="14"/>
      <c r="N15" s="54">
        <f>SUM(I15:M15)</f>
        <v>0</v>
      </c>
      <c r="O15" s="55">
        <v>1.1000000000000001</v>
      </c>
      <c r="P15" s="56">
        <v>77.62</v>
      </c>
      <c r="Q15" s="56">
        <f>P15*3.6</f>
        <v>279.43200000000002</v>
      </c>
      <c r="R15" s="56">
        <f>Q15/1000</f>
        <v>0.27943200000000001</v>
      </c>
      <c r="S15" s="253"/>
      <c r="T15" s="57"/>
    </row>
    <row r="16" spans="2:20" ht="20.100000000000001" customHeight="1" x14ac:dyDescent="0.3">
      <c r="B16" s="52" t="s">
        <v>37</v>
      </c>
      <c r="C16" s="14"/>
      <c r="D16" s="14"/>
      <c r="E16" s="14"/>
      <c r="F16" s="14"/>
      <c r="G16" s="14"/>
      <c r="H16" s="53">
        <f t="shared" ref="H16:H23" si="0">SUM(C16:G16)</f>
        <v>0</v>
      </c>
      <c r="I16" s="14"/>
      <c r="J16" s="14"/>
      <c r="K16" s="14"/>
      <c r="L16" s="14"/>
      <c r="M16" s="14"/>
      <c r="N16" s="54">
        <f t="shared" ref="N16:N23" si="1">SUM(I16:M16)</f>
        <v>0</v>
      </c>
      <c r="O16" s="55">
        <v>1.1000000000000001</v>
      </c>
      <c r="P16" s="56">
        <v>55.37</v>
      </c>
      <c r="Q16" s="56">
        <f t="shared" ref="Q16:Q21" si="2">P16*3.6</f>
        <v>199.33199999999999</v>
      </c>
      <c r="R16" s="56">
        <f t="shared" ref="R16:R23" si="3">Q16/1000</f>
        <v>0.19933199999999998</v>
      </c>
      <c r="S16" s="253"/>
      <c r="T16" s="57"/>
    </row>
    <row r="17" spans="2:20" ht="20.100000000000001" customHeight="1" x14ac:dyDescent="0.3">
      <c r="B17" s="52" t="s">
        <v>38</v>
      </c>
      <c r="C17" s="14"/>
      <c r="D17" s="14"/>
      <c r="E17" s="14"/>
      <c r="F17" s="14"/>
      <c r="G17" s="14"/>
      <c r="H17" s="53">
        <f t="shared" si="0"/>
        <v>0</v>
      </c>
      <c r="I17" s="14"/>
      <c r="J17" s="14"/>
      <c r="K17" s="14"/>
      <c r="L17" s="14"/>
      <c r="M17" s="14"/>
      <c r="N17" s="54">
        <f t="shared" si="1"/>
        <v>0</v>
      </c>
      <c r="O17" s="55">
        <v>1.1000000000000001</v>
      </c>
      <c r="P17" s="56">
        <v>63.1</v>
      </c>
      <c r="Q17" s="56">
        <f t="shared" si="2"/>
        <v>227.16</v>
      </c>
      <c r="R17" s="56">
        <f t="shared" si="3"/>
        <v>0.22716</v>
      </c>
      <c r="S17" s="253"/>
      <c r="T17" s="57"/>
    </row>
    <row r="18" spans="2:20" ht="20.100000000000001" customHeight="1" x14ac:dyDescent="0.3">
      <c r="B18" s="52" t="s">
        <v>39</v>
      </c>
      <c r="C18" s="14"/>
      <c r="D18" s="14"/>
      <c r="E18" s="14"/>
      <c r="F18" s="14"/>
      <c r="G18" s="14"/>
      <c r="H18" s="53">
        <f t="shared" si="0"/>
        <v>0</v>
      </c>
      <c r="I18" s="14"/>
      <c r="J18" s="14"/>
      <c r="K18" s="14"/>
      <c r="L18" s="14"/>
      <c r="M18" s="14"/>
      <c r="N18" s="54">
        <f t="shared" si="1"/>
        <v>0</v>
      </c>
      <c r="O18" s="55">
        <v>1.1000000000000001</v>
      </c>
      <c r="P18" s="56">
        <v>94.7</v>
      </c>
      <c r="Q18" s="56">
        <f t="shared" si="2"/>
        <v>340.92</v>
      </c>
      <c r="R18" s="56">
        <f t="shared" si="3"/>
        <v>0.34092</v>
      </c>
      <c r="S18" s="253"/>
      <c r="T18" s="57"/>
    </row>
    <row r="19" spans="2:20" ht="20.100000000000001" customHeight="1" x14ac:dyDescent="0.3">
      <c r="B19" s="52" t="s">
        <v>40</v>
      </c>
      <c r="C19" s="14"/>
      <c r="D19" s="14"/>
      <c r="E19" s="14"/>
      <c r="F19" s="14"/>
      <c r="G19" s="14"/>
      <c r="H19" s="53">
        <f t="shared" si="0"/>
        <v>0</v>
      </c>
      <c r="I19" s="14"/>
      <c r="J19" s="14"/>
      <c r="K19" s="14"/>
      <c r="L19" s="14"/>
      <c r="M19" s="14"/>
      <c r="N19" s="54">
        <f t="shared" si="1"/>
        <v>0</v>
      </c>
      <c r="O19" s="55">
        <v>0.2</v>
      </c>
      <c r="P19" s="56">
        <v>0</v>
      </c>
      <c r="Q19" s="56">
        <f t="shared" si="2"/>
        <v>0</v>
      </c>
      <c r="R19" s="56">
        <f t="shared" si="3"/>
        <v>0</v>
      </c>
      <c r="S19" s="58" t="s">
        <v>41</v>
      </c>
      <c r="T19" s="57"/>
    </row>
    <row r="20" spans="2:20" ht="20.100000000000001" customHeight="1" x14ac:dyDescent="0.3">
      <c r="B20" s="3" t="s">
        <v>42</v>
      </c>
      <c r="C20" s="14"/>
      <c r="D20" s="14"/>
      <c r="E20" s="14"/>
      <c r="F20" s="14"/>
      <c r="G20" s="14"/>
      <c r="H20" s="53">
        <f>SUM(C20:G20)</f>
        <v>0</v>
      </c>
      <c r="I20" s="14"/>
      <c r="J20" s="14"/>
      <c r="K20" s="14"/>
      <c r="L20" s="14"/>
      <c r="M20" s="14"/>
      <c r="N20" s="54">
        <f>SUM(I20:M20)</f>
        <v>0</v>
      </c>
      <c r="O20" s="127">
        <v>0</v>
      </c>
      <c r="P20" s="128">
        <v>0</v>
      </c>
      <c r="Q20" s="128">
        <f>P20*3.6</f>
        <v>0</v>
      </c>
      <c r="R20" s="129">
        <f>Q20/1000</f>
        <v>0</v>
      </c>
      <c r="S20" s="132" t="s">
        <v>43</v>
      </c>
    </row>
    <row r="21" spans="2:20" ht="39.9" customHeight="1" x14ac:dyDescent="0.3">
      <c r="B21" s="3" t="s">
        <v>220</v>
      </c>
      <c r="C21" s="14"/>
      <c r="D21" s="14"/>
      <c r="E21" s="14"/>
      <c r="F21" s="14"/>
      <c r="G21" s="14"/>
      <c r="H21" s="53">
        <f>SUM(C21:G21)</f>
        <v>0</v>
      </c>
      <c r="I21" s="14"/>
      <c r="J21" s="14"/>
      <c r="K21" s="14"/>
      <c r="L21" s="14"/>
      <c r="M21" s="14"/>
      <c r="N21" s="54">
        <f>SUM(I21:M21)</f>
        <v>0</v>
      </c>
      <c r="O21" s="127">
        <v>0.8</v>
      </c>
      <c r="P21" s="128">
        <v>93.55</v>
      </c>
      <c r="Q21" s="150">
        <f t="shared" si="2"/>
        <v>336.78</v>
      </c>
      <c r="R21" s="56">
        <f t="shared" si="3"/>
        <v>0.33677999999999997</v>
      </c>
      <c r="S21" s="132" t="s">
        <v>221</v>
      </c>
    </row>
    <row r="22" spans="2:20" ht="35.1" customHeight="1" x14ac:dyDescent="0.3">
      <c r="B22" s="52" t="s">
        <v>44</v>
      </c>
      <c r="C22" s="14"/>
      <c r="D22" s="14"/>
      <c r="E22" s="14"/>
      <c r="F22" s="14"/>
      <c r="G22" s="14"/>
      <c r="H22" s="53">
        <f t="shared" si="0"/>
        <v>0</v>
      </c>
      <c r="I22" s="14"/>
      <c r="J22" s="14"/>
      <c r="K22" s="14"/>
      <c r="L22" s="14"/>
      <c r="M22" s="14"/>
      <c r="N22" s="54">
        <f t="shared" si="1"/>
        <v>0</v>
      </c>
      <c r="O22" s="55">
        <v>2.5</v>
      </c>
      <c r="P22" s="56"/>
      <c r="Q22" s="56">
        <v>708</v>
      </c>
      <c r="R22" s="56">
        <f t="shared" si="3"/>
        <v>0.70799999999999996</v>
      </c>
      <c r="S22" s="28" t="s">
        <v>45</v>
      </c>
    </row>
    <row r="23" spans="2:20" ht="35.1" customHeight="1" x14ac:dyDescent="0.3">
      <c r="B23" s="52" t="s">
        <v>46</v>
      </c>
      <c r="C23" s="14"/>
      <c r="D23" s="14"/>
      <c r="E23" s="14"/>
      <c r="F23" s="14"/>
      <c r="G23" s="14"/>
      <c r="H23" s="53">
        <f t="shared" si="0"/>
        <v>0</v>
      </c>
      <c r="I23" s="14"/>
      <c r="J23" s="14"/>
      <c r="K23" s="14"/>
      <c r="L23" s="14"/>
      <c r="M23" s="14"/>
      <c r="N23" s="54">
        <f t="shared" si="1"/>
        <v>0</v>
      </c>
      <c r="O23" s="55">
        <v>2.5</v>
      </c>
      <c r="P23" s="56"/>
      <c r="Q23" s="56">
        <v>708</v>
      </c>
      <c r="R23" s="56">
        <f t="shared" si="3"/>
        <v>0.70799999999999996</v>
      </c>
      <c r="S23" s="28" t="s">
        <v>47</v>
      </c>
    </row>
    <row r="24" spans="2:20" ht="20.100000000000001" customHeight="1" x14ac:dyDescent="0.3">
      <c r="B24" s="262" t="s">
        <v>48</v>
      </c>
      <c r="C24" s="263"/>
      <c r="D24" s="263"/>
      <c r="E24" s="263"/>
      <c r="F24" s="263"/>
      <c r="G24" s="264"/>
      <c r="H24" s="53">
        <f>SUM(H15:H21)</f>
        <v>0</v>
      </c>
      <c r="I24" s="265" t="s">
        <v>48</v>
      </c>
      <c r="J24" s="266"/>
      <c r="K24" s="266"/>
      <c r="L24" s="266"/>
      <c r="M24" s="267"/>
      <c r="N24" s="54">
        <f>SUM(N15:N21)</f>
        <v>0</v>
      </c>
      <c r="O24" s="59">
        <f>H24-N24</f>
        <v>0</v>
      </c>
      <c r="P24" s="60" t="s">
        <v>49</v>
      </c>
      <c r="Q24" s="60"/>
      <c r="R24" s="61"/>
      <c r="T24" s="57"/>
    </row>
    <row r="25" spans="2:20" ht="20.100000000000001" customHeight="1" x14ac:dyDescent="0.3">
      <c r="B25" s="262" t="s">
        <v>50</v>
      </c>
      <c r="C25" s="263"/>
      <c r="D25" s="263"/>
      <c r="E25" s="263"/>
      <c r="F25" s="263"/>
      <c r="G25" s="264"/>
      <c r="H25" s="53">
        <f>H22</f>
        <v>0</v>
      </c>
      <c r="I25" s="265" t="s">
        <v>50</v>
      </c>
      <c r="J25" s="266"/>
      <c r="K25" s="266"/>
      <c r="L25" s="266"/>
      <c r="M25" s="267"/>
      <c r="N25" s="54">
        <f>N22</f>
        <v>0</v>
      </c>
      <c r="O25" s="59">
        <f>H25-N25</f>
        <v>0</v>
      </c>
      <c r="P25" s="60" t="s">
        <v>49</v>
      </c>
      <c r="Q25" s="60"/>
      <c r="R25" s="61"/>
      <c r="T25" s="57"/>
    </row>
    <row r="26" spans="2:20" ht="20.100000000000001" customHeight="1" x14ac:dyDescent="0.3">
      <c r="B26" s="262" t="s">
        <v>51</v>
      </c>
      <c r="C26" s="263"/>
      <c r="D26" s="263"/>
      <c r="E26" s="263"/>
      <c r="F26" s="263"/>
      <c r="G26" s="264"/>
      <c r="H26" s="53">
        <f>H23</f>
        <v>0</v>
      </c>
      <c r="I26" s="265" t="s">
        <v>52</v>
      </c>
      <c r="J26" s="266"/>
      <c r="K26" s="266"/>
      <c r="L26" s="266"/>
      <c r="M26" s="267"/>
      <c r="N26" s="54">
        <f>N23</f>
        <v>0</v>
      </c>
      <c r="O26" s="59">
        <f>N26-H26</f>
        <v>0</v>
      </c>
      <c r="P26" s="60" t="s">
        <v>49</v>
      </c>
      <c r="Q26" s="60"/>
      <c r="R26" s="61"/>
      <c r="T26" s="57"/>
    </row>
    <row r="27" spans="2:20" ht="20.100000000000001" customHeight="1" x14ac:dyDescent="0.3">
      <c r="B27" s="262" t="s">
        <v>53</v>
      </c>
      <c r="C27" s="263"/>
      <c r="D27" s="263"/>
      <c r="E27" s="263"/>
      <c r="F27" s="263"/>
      <c r="G27" s="264"/>
      <c r="H27" s="53">
        <f>SUM(H15:H22)</f>
        <v>0</v>
      </c>
      <c r="I27" s="273" t="s">
        <v>54</v>
      </c>
      <c r="J27" s="273"/>
      <c r="K27" s="273"/>
      <c r="L27" s="273"/>
      <c r="M27" s="273"/>
      <c r="N27" s="54">
        <f>SUM(N15:N22)</f>
        <v>0</v>
      </c>
      <c r="O27" s="59">
        <f>H27-N27</f>
        <v>0</v>
      </c>
      <c r="P27" s="62" t="s">
        <v>49</v>
      </c>
      <c r="Q27" s="62"/>
    </row>
    <row r="28" spans="2:20" ht="20.100000000000001" customHeight="1" x14ac:dyDescent="0.3">
      <c r="B28" s="262" t="s">
        <v>202</v>
      </c>
      <c r="C28" s="263"/>
      <c r="D28" s="263"/>
      <c r="E28" s="263"/>
      <c r="F28" s="263"/>
      <c r="G28" s="264"/>
      <c r="H28" s="53">
        <f>H15*$O$15+H16*$O$16+H17*$O$17+H18*$O$18+H19*$O$19+H21*$O$21+H22*$O$22-H23*$O$23+H20*$O$20</f>
        <v>0</v>
      </c>
      <c r="I28" s="273" t="s">
        <v>202</v>
      </c>
      <c r="J28" s="273"/>
      <c r="K28" s="273"/>
      <c r="L28" s="273"/>
      <c r="M28" s="273"/>
      <c r="N28" s="54">
        <f>N15*$O$15+N16*$O$16+N17*$O$17+N18*$O$18+N19*$O$19+N21*$O$21+N22*$O$22-N23*$O$23+N20*$O$20</f>
        <v>0</v>
      </c>
      <c r="O28" s="59">
        <f>H28-N28</f>
        <v>0</v>
      </c>
      <c r="P28" s="62" t="s">
        <v>49</v>
      </c>
      <c r="Q28" s="62"/>
    </row>
    <row r="29" spans="2:20" ht="20.100000000000001" customHeight="1" x14ac:dyDescent="0.3">
      <c r="B29" s="262" t="s">
        <v>55</v>
      </c>
      <c r="C29" s="263"/>
      <c r="D29" s="263"/>
      <c r="E29" s="263"/>
      <c r="F29" s="263"/>
      <c r="G29" s="264"/>
      <c r="H29" s="53">
        <f>(H15*$R$15+H16*$R$16+H17*$R$17+H18*$R$18+H19*$R$19+H20*$R$20+H21*$R$21+H22*$R$22-H23*$R$23)/1000</f>
        <v>0</v>
      </c>
      <c r="I29" s="273" t="s">
        <v>55</v>
      </c>
      <c r="J29" s="273"/>
      <c r="K29" s="273"/>
      <c r="L29" s="273"/>
      <c r="M29" s="273"/>
      <c r="N29" s="54">
        <f>(N15*$R$15+N16*$R$16+N17*$R$17+N18*$R$18+N19*$R$19+N20*$R$20+N21*$R$21+N22*$R$22-N23*$R$23)/1000</f>
        <v>0</v>
      </c>
      <c r="O29" s="59">
        <f>H29-N29</f>
        <v>0</v>
      </c>
      <c r="P29" s="62" t="s">
        <v>60</v>
      </c>
      <c r="Q29" s="62"/>
    </row>
    <row r="30" spans="2:20" ht="20.100000000000001" customHeight="1" x14ac:dyDescent="0.3">
      <c r="B30" s="274" t="s">
        <v>207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59"/>
      <c r="P30" s="62"/>
      <c r="Q30" s="62"/>
    </row>
    <row r="31" spans="2:20" ht="24.9" customHeight="1" x14ac:dyDescent="0.3">
      <c r="B31" s="277" t="s">
        <v>56</v>
      </c>
      <c r="C31" s="278"/>
      <c r="D31" s="278"/>
      <c r="E31" s="279"/>
      <c r="F31" s="63">
        <f>O24</f>
        <v>0</v>
      </c>
      <c r="G31" s="64" t="s">
        <v>49</v>
      </c>
      <c r="H31" s="280" t="s">
        <v>57</v>
      </c>
      <c r="I31" s="281"/>
      <c r="J31" s="281"/>
      <c r="K31" s="281"/>
      <c r="L31" s="282"/>
      <c r="M31" s="63">
        <f>O27</f>
        <v>0</v>
      </c>
      <c r="N31" s="65" t="s">
        <v>49</v>
      </c>
      <c r="O31" s="59"/>
      <c r="P31" s="47"/>
      <c r="Q31" s="47"/>
    </row>
    <row r="32" spans="2:20" ht="24.9" customHeight="1" x14ac:dyDescent="0.3">
      <c r="B32" s="277" t="s">
        <v>58</v>
      </c>
      <c r="C32" s="278"/>
      <c r="D32" s="278"/>
      <c r="E32" s="279"/>
      <c r="F32" s="63">
        <f>O25</f>
        <v>0</v>
      </c>
      <c r="G32" s="64" t="s">
        <v>49</v>
      </c>
      <c r="H32" s="280" t="s">
        <v>203</v>
      </c>
      <c r="I32" s="281"/>
      <c r="J32" s="281"/>
      <c r="K32" s="281"/>
      <c r="L32" s="282"/>
      <c r="M32" s="63">
        <f>O28</f>
        <v>0</v>
      </c>
      <c r="N32" s="65" t="s">
        <v>49</v>
      </c>
      <c r="O32" s="59"/>
      <c r="P32" s="47"/>
      <c r="Q32" s="47"/>
    </row>
    <row r="33" spans="2:20" ht="24.9" customHeight="1" x14ac:dyDescent="0.3">
      <c r="B33" s="277" t="s">
        <v>173</v>
      </c>
      <c r="C33" s="278"/>
      <c r="D33" s="278"/>
      <c r="E33" s="279"/>
      <c r="F33" s="63">
        <f>O26</f>
        <v>0</v>
      </c>
      <c r="G33" s="64" t="s">
        <v>49</v>
      </c>
      <c r="H33" s="280" t="s">
        <v>59</v>
      </c>
      <c r="I33" s="281"/>
      <c r="J33" s="281"/>
      <c r="K33" s="281"/>
      <c r="L33" s="282"/>
      <c r="M33" s="63">
        <f>O29</f>
        <v>0</v>
      </c>
      <c r="N33" s="65" t="s">
        <v>60</v>
      </c>
      <c r="O33" s="59"/>
      <c r="P33" s="47"/>
      <c r="Q33" s="47"/>
    </row>
    <row r="34" spans="2:20" ht="24.9" customHeight="1" x14ac:dyDescent="0.3">
      <c r="B34" s="295" t="s">
        <v>223</v>
      </c>
      <c r="C34" s="295"/>
      <c r="D34" s="295"/>
      <c r="E34" s="295"/>
      <c r="F34" s="295"/>
      <c r="G34" s="295"/>
      <c r="H34" s="295"/>
      <c r="I34" s="295"/>
      <c r="J34" s="295"/>
      <c r="K34" s="295"/>
      <c r="L34" s="295"/>
      <c r="M34" s="295"/>
      <c r="N34" s="295"/>
      <c r="T34" s="66" t="s">
        <v>61</v>
      </c>
    </row>
    <row r="35" spans="2:20" ht="24.9" customHeight="1" x14ac:dyDescent="0.3">
      <c r="B35" s="285" t="s">
        <v>62</v>
      </c>
      <c r="C35" s="287" t="s">
        <v>63</v>
      </c>
      <c r="D35" s="287"/>
      <c r="E35" s="287"/>
      <c r="F35" s="287"/>
      <c r="G35" s="288" t="s">
        <v>64</v>
      </c>
      <c r="H35" s="288"/>
      <c r="I35" s="288"/>
      <c r="J35" s="288"/>
      <c r="K35" s="208" t="s">
        <v>65</v>
      </c>
      <c r="L35" s="208"/>
      <c r="M35" s="208"/>
      <c r="N35" s="208"/>
      <c r="T35" s="66" t="s">
        <v>66</v>
      </c>
    </row>
    <row r="36" spans="2:20" ht="50.1" customHeight="1" x14ac:dyDescent="0.3">
      <c r="B36" s="286"/>
      <c r="C36" s="287"/>
      <c r="D36" s="287"/>
      <c r="E36" s="287"/>
      <c r="F36" s="287"/>
      <c r="G36" s="288" t="s">
        <v>67</v>
      </c>
      <c r="H36" s="288"/>
      <c r="I36" s="288"/>
      <c r="J36" s="67" t="s">
        <v>68</v>
      </c>
      <c r="K36" s="208" t="s">
        <v>69</v>
      </c>
      <c r="L36" s="208"/>
      <c r="M36" s="32" t="s">
        <v>70</v>
      </c>
      <c r="N36" s="32" t="s">
        <v>71</v>
      </c>
      <c r="T36" s="66" t="s">
        <v>72</v>
      </c>
    </row>
    <row r="37" spans="2:20" ht="39.9" customHeight="1" x14ac:dyDescent="0.3">
      <c r="B37" s="31">
        <v>1</v>
      </c>
      <c r="C37" s="289" t="s">
        <v>73</v>
      </c>
      <c r="D37" s="289"/>
      <c r="E37" s="289"/>
      <c r="F37" s="289"/>
      <c r="G37" s="290"/>
      <c r="H37" s="290"/>
      <c r="I37" s="290"/>
      <c r="J37" s="4"/>
      <c r="K37" s="261"/>
      <c r="L37" s="261"/>
      <c r="M37" s="5"/>
      <c r="N37" s="120"/>
      <c r="O37" s="291" t="s">
        <v>74</v>
      </c>
      <c r="P37" s="68"/>
      <c r="Q37" s="68"/>
      <c r="R37" s="68"/>
      <c r="T37" s="66" t="s">
        <v>75</v>
      </c>
    </row>
    <row r="38" spans="2:20" ht="39.9" customHeight="1" x14ac:dyDescent="0.3">
      <c r="B38" s="31">
        <v>2</v>
      </c>
      <c r="C38" s="289" t="s">
        <v>76</v>
      </c>
      <c r="D38" s="289"/>
      <c r="E38" s="289"/>
      <c r="F38" s="289"/>
      <c r="G38" s="290"/>
      <c r="H38" s="290"/>
      <c r="I38" s="290"/>
      <c r="J38" s="4"/>
      <c r="K38" s="261"/>
      <c r="L38" s="261"/>
      <c r="M38" s="5"/>
      <c r="N38" s="120"/>
      <c r="O38" s="291"/>
      <c r="P38" s="68"/>
      <c r="Q38" s="68"/>
      <c r="R38" s="68"/>
    </row>
    <row r="39" spans="2:20" ht="39.9" customHeight="1" x14ac:dyDescent="0.3">
      <c r="B39" s="31">
        <v>3</v>
      </c>
      <c r="C39" s="289" t="s">
        <v>77</v>
      </c>
      <c r="D39" s="289"/>
      <c r="E39" s="289"/>
      <c r="F39" s="289"/>
      <c r="G39" s="290"/>
      <c r="H39" s="290"/>
      <c r="I39" s="290"/>
      <c r="J39" s="4"/>
      <c r="K39" s="261"/>
      <c r="L39" s="261"/>
      <c r="M39" s="5"/>
      <c r="N39" s="120"/>
      <c r="O39" s="291"/>
      <c r="P39" s="68"/>
      <c r="Q39" s="68"/>
      <c r="R39" s="68"/>
    </row>
    <row r="40" spans="2:20" ht="39.9" customHeight="1" x14ac:dyDescent="0.3">
      <c r="B40" s="31">
        <v>4</v>
      </c>
      <c r="C40" s="289" t="s">
        <v>78</v>
      </c>
      <c r="D40" s="289"/>
      <c r="E40" s="289"/>
      <c r="F40" s="289"/>
      <c r="G40" s="290"/>
      <c r="H40" s="290"/>
      <c r="I40" s="290"/>
      <c r="J40" s="4"/>
      <c r="K40" s="261"/>
      <c r="L40" s="261"/>
      <c r="M40" s="5"/>
      <c r="N40" s="120"/>
      <c r="O40" s="291"/>
      <c r="P40" s="68"/>
      <c r="Q40" s="68"/>
      <c r="R40" s="68"/>
    </row>
    <row r="41" spans="2:20" ht="39.9" customHeight="1" x14ac:dyDescent="0.3">
      <c r="B41" s="31">
        <v>5</v>
      </c>
      <c r="C41" s="289" t="s">
        <v>79</v>
      </c>
      <c r="D41" s="289"/>
      <c r="E41" s="289"/>
      <c r="F41" s="289"/>
      <c r="G41" s="290"/>
      <c r="H41" s="290"/>
      <c r="I41" s="290"/>
      <c r="J41" s="4"/>
      <c r="K41" s="261"/>
      <c r="L41" s="261"/>
      <c r="M41" s="5"/>
      <c r="N41" s="120"/>
      <c r="O41" s="291"/>
      <c r="P41" s="68"/>
      <c r="Q41" s="68"/>
      <c r="R41" s="68"/>
    </row>
    <row r="42" spans="2:20" ht="39.9" customHeight="1" x14ac:dyDescent="0.3">
      <c r="B42" s="31">
        <v>6</v>
      </c>
      <c r="C42" s="289" t="s">
        <v>80</v>
      </c>
      <c r="D42" s="289"/>
      <c r="E42" s="289"/>
      <c r="F42" s="289"/>
      <c r="G42" s="290"/>
      <c r="H42" s="290"/>
      <c r="I42" s="290"/>
      <c r="J42" s="4"/>
      <c r="K42" s="261"/>
      <c r="L42" s="261"/>
      <c r="M42" s="261"/>
      <c r="N42" s="261"/>
    </row>
    <row r="43" spans="2:20" ht="39.9" customHeight="1" x14ac:dyDescent="0.3">
      <c r="B43" s="31">
        <v>7</v>
      </c>
      <c r="C43" s="289" t="s">
        <v>81</v>
      </c>
      <c r="D43" s="289"/>
      <c r="E43" s="289"/>
      <c r="F43" s="289"/>
      <c r="G43" s="290"/>
      <c r="H43" s="290"/>
      <c r="I43" s="290"/>
      <c r="J43" s="4"/>
      <c r="K43" s="261"/>
      <c r="L43" s="261"/>
      <c r="M43" s="261"/>
      <c r="N43" s="261"/>
    </row>
    <row r="44" spans="2:20" ht="39.9" customHeight="1" x14ac:dyDescent="0.3">
      <c r="B44" s="31">
        <v>8</v>
      </c>
      <c r="C44" s="289" t="s">
        <v>82</v>
      </c>
      <c r="D44" s="289"/>
      <c r="E44" s="289"/>
      <c r="F44" s="289"/>
      <c r="G44" s="290"/>
      <c r="H44" s="290"/>
      <c r="I44" s="290"/>
      <c r="J44" s="4"/>
      <c r="K44" s="261"/>
      <c r="L44" s="261"/>
      <c r="M44" s="261"/>
      <c r="N44" s="261"/>
    </row>
    <row r="45" spans="2:20" ht="39.9" customHeight="1" x14ac:dyDescent="0.3">
      <c r="B45" s="31">
        <v>9</v>
      </c>
      <c r="C45" s="289" t="s">
        <v>83</v>
      </c>
      <c r="D45" s="289"/>
      <c r="E45" s="289"/>
      <c r="F45" s="289"/>
      <c r="G45" s="290"/>
      <c r="H45" s="290"/>
      <c r="I45" s="290"/>
      <c r="J45" s="4"/>
      <c r="K45" s="261"/>
      <c r="L45" s="261"/>
      <c r="M45" s="261"/>
      <c r="N45" s="261"/>
    </row>
    <row r="46" spans="2:20" ht="39.9" customHeight="1" x14ac:dyDescent="0.3">
      <c r="B46" s="31">
        <v>10</v>
      </c>
      <c r="C46" s="289" t="s">
        <v>84</v>
      </c>
      <c r="D46" s="289"/>
      <c r="E46" s="289"/>
      <c r="F46" s="289"/>
      <c r="G46" s="290"/>
      <c r="H46" s="290"/>
      <c r="I46" s="290"/>
      <c r="J46" s="4"/>
      <c r="K46" s="261"/>
      <c r="L46" s="261"/>
      <c r="M46" s="261"/>
      <c r="N46" s="261"/>
    </row>
    <row r="47" spans="2:20" ht="39.9" customHeight="1" x14ac:dyDescent="0.3">
      <c r="B47" s="31">
        <v>11</v>
      </c>
      <c r="C47" s="289" t="s">
        <v>85</v>
      </c>
      <c r="D47" s="289"/>
      <c r="E47" s="289"/>
      <c r="F47" s="289"/>
      <c r="G47" s="290"/>
      <c r="H47" s="290"/>
      <c r="I47" s="290"/>
      <c r="J47" s="4"/>
      <c r="K47" s="261"/>
      <c r="L47" s="261"/>
      <c r="M47" s="261"/>
      <c r="N47" s="261"/>
    </row>
    <row r="48" spans="2:20" ht="39.9" customHeight="1" x14ac:dyDescent="0.3">
      <c r="B48" s="31">
        <v>12</v>
      </c>
      <c r="C48" s="289" t="s">
        <v>225</v>
      </c>
      <c r="D48" s="289"/>
      <c r="E48" s="289"/>
      <c r="F48" s="289"/>
      <c r="G48" s="290"/>
      <c r="H48" s="290"/>
      <c r="I48" s="290"/>
      <c r="J48" s="4"/>
      <c r="K48" s="261"/>
      <c r="L48" s="261"/>
      <c r="M48" s="261"/>
      <c r="N48" s="261"/>
    </row>
    <row r="49" spans="2:15" ht="39.9" customHeight="1" x14ac:dyDescent="0.3">
      <c r="B49" s="31">
        <v>13</v>
      </c>
      <c r="C49" s="207" t="s">
        <v>86</v>
      </c>
      <c r="D49" s="289" t="s">
        <v>87</v>
      </c>
      <c r="E49" s="289"/>
      <c r="F49" s="289"/>
      <c r="G49" s="289"/>
      <c r="H49" s="289"/>
      <c r="I49" s="289"/>
      <c r="J49" s="4"/>
      <c r="K49" s="261"/>
      <c r="L49" s="261"/>
      <c r="M49" s="69" t="s">
        <v>88</v>
      </c>
      <c r="N49" s="5"/>
      <c r="O49" s="70" t="s">
        <v>89</v>
      </c>
    </row>
    <row r="50" spans="2:15" ht="39.9" customHeight="1" x14ac:dyDescent="0.3">
      <c r="B50" s="31">
        <v>14</v>
      </c>
      <c r="C50" s="207"/>
      <c r="D50" s="289" t="s">
        <v>90</v>
      </c>
      <c r="E50" s="289"/>
      <c r="F50" s="289"/>
      <c r="G50" s="289"/>
      <c r="H50" s="289"/>
      <c r="I50" s="289"/>
      <c r="J50" s="4"/>
      <c r="K50" s="261"/>
      <c r="L50" s="261"/>
      <c r="M50" s="69" t="s">
        <v>91</v>
      </c>
      <c r="N50" s="5"/>
      <c r="O50" s="70" t="s">
        <v>12</v>
      </c>
    </row>
    <row r="51" spans="2:15" ht="39.9" customHeight="1" x14ac:dyDescent="0.3">
      <c r="B51" s="31">
        <v>15</v>
      </c>
      <c r="C51" s="207"/>
      <c r="D51" s="289" t="s">
        <v>92</v>
      </c>
      <c r="E51" s="289"/>
      <c r="F51" s="289"/>
      <c r="G51" s="289"/>
      <c r="H51" s="289"/>
      <c r="I51" s="289"/>
      <c r="J51" s="4"/>
      <c r="K51" s="261"/>
      <c r="L51" s="261"/>
      <c r="M51" s="71" t="s">
        <v>93</v>
      </c>
      <c r="N51" s="5"/>
      <c r="O51" s="70" t="s">
        <v>94</v>
      </c>
    </row>
    <row r="52" spans="2:15" ht="39.9" customHeight="1" x14ac:dyDescent="0.3">
      <c r="B52" s="31">
        <v>16</v>
      </c>
      <c r="C52" s="207"/>
      <c r="D52" s="287" t="s">
        <v>95</v>
      </c>
      <c r="E52" s="287"/>
      <c r="F52" s="287"/>
      <c r="G52" s="287"/>
      <c r="H52" s="287"/>
      <c r="I52" s="287"/>
      <c r="J52" s="4"/>
      <c r="K52" s="261"/>
      <c r="L52" s="261"/>
      <c r="M52" s="72" t="s">
        <v>96</v>
      </c>
      <c r="N52" s="13"/>
      <c r="O52" s="47" t="s">
        <v>172</v>
      </c>
    </row>
    <row r="53" spans="2:15" ht="24.9" customHeight="1" x14ac:dyDescent="0.3">
      <c r="B53" s="292" t="s">
        <v>98</v>
      </c>
      <c r="C53" s="292"/>
      <c r="D53" s="292"/>
      <c r="E53" s="292"/>
      <c r="F53" s="292"/>
      <c r="G53" s="292"/>
      <c r="H53" s="292"/>
      <c r="I53" s="292"/>
      <c r="J53" s="292"/>
      <c r="K53" s="292" t="s">
        <v>99</v>
      </c>
      <c r="L53" s="293"/>
      <c r="M53" s="293"/>
      <c r="N53" s="293"/>
    </row>
    <row r="54" spans="2:15" ht="24.9" customHeight="1" x14ac:dyDescent="0.3">
      <c r="B54" s="292"/>
      <c r="C54" s="292"/>
      <c r="D54" s="292"/>
      <c r="E54" s="292"/>
      <c r="F54" s="292"/>
      <c r="G54" s="292"/>
      <c r="H54" s="292"/>
      <c r="I54" s="292"/>
      <c r="J54" s="292"/>
      <c r="K54" s="293"/>
      <c r="L54" s="293"/>
      <c r="M54" s="293"/>
      <c r="N54" s="293"/>
    </row>
    <row r="55" spans="2:15" ht="24.9" customHeight="1" x14ac:dyDescent="0.3">
      <c r="B55" s="292"/>
      <c r="C55" s="292"/>
      <c r="D55" s="292"/>
      <c r="E55" s="292"/>
      <c r="F55" s="292"/>
      <c r="G55" s="292"/>
      <c r="H55" s="292"/>
      <c r="I55" s="292"/>
      <c r="J55" s="292"/>
      <c r="K55" s="293"/>
      <c r="L55" s="293"/>
      <c r="M55" s="293"/>
      <c r="N55" s="293"/>
    </row>
    <row r="56" spans="2:15" ht="63.75" customHeight="1" x14ac:dyDescent="0.3">
      <c r="B56" s="173" t="s">
        <v>222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</row>
    <row r="57" spans="2:15" ht="24.9" customHeight="1" x14ac:dyDescent="0.3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2:15" ht="24.9" customHeight="1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5" ht="24.9" customHeight="1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5" ht="24.9" customHeight="1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5" ht="24.9" customHeight="1" x14ac:dyDescent="0.3"/>
    <row r="62" spans="2:15" ht="24.9" customHeight="1" x14ac:dyDescent="0.3"/>
    <row r="63" spans="2:15" ht="24.9" customHeight="1" x14ac:dyDescent="0.3"/>
    <row r="64" spans="2:15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</sheetData>
  <sheetProtection password="C26C" sheet="1" formatCells="0" formatColumns="0" formatRows="0" insertColumns="0" insertRows="0" deleteColumns="0" deleteRows="0"/>
  <mergeCells count="112">
    <mergeCell ref="O5:R7"/>
    <mergeCell ref="B53:J55"/>
    <mergeCell ref="K53:N55"/>
    <mergeCell ref="B56:N56"/>
    <mergeCell ref="D52:I52"/>
    <mergeCell ref="K52:L52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37:L37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40:F40"/>
    <mergeCell ref="G40:I40"/>
    <mergeCell ref="K40:L40"/>
    <mergeCell ref="C41:F41"/>
    <mergeCell ref="G41:I41"/>
    <mergeCell ref="K41:L41"/>
    <mergeCell ref="C37:F37"/>
    <mergeCell ref="G37:I37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O13:O14"/>
    <mergeCell ref="P13:R13"/>
    <mergeCell ref="S13:S18"/>
    <mergeCell ref="B24:G24"/>
    <mergeCell ref="I24:M24"/>
    <mergeCell ref="O10:R11"/>
    <mergeCell ref="B10:D10"/>
    <mergeCell ref="E10:F10"/>
    <mergeCell ref="G10:H10"/>
    <mergeCell ref="I10:N10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7:D7"/>
    <mergeCell ref="E7:N7"/>
    <mergeCell ref="B8:D8"/>
    <mergeCell ref="E8:F8"/>
    <mergeCell ref="G8:H8"/>
    <mergeCell ref="K8:L8"/>
  </mergeCells>
  <conditionalFormatting sqref="G6:N6">
    <cfRule type="expression" dxfId="41" priority="2">
      <formula>$E$6="NIE"</formula>
    </cfRule>
  </conditionalFormatting>
  <conditionalFormatting sqref="G10:N10">
    <cfRule type="expression" dxfId="40" priority="1">
      <formula>$E$10="NIE"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9" priority="13">
      <formula>$J37="NIE"</formula>
    </cfRule>
  </conditionalFormatting>
  <conditionalFormatting sqref="K49:N49">
    <cfRule type="expression" dxfId="38" priority="10">
      <formula>$J$49="NIE"</formula>
    </cfRule>
  </conditionalFormatting>
  <conditionalFormatting sqref="K50:N50">
    <cfRule type="expression" dxfId="37" priority="9">
      <formula>$J$50="NIE"</formula>
    </cfRule>
  </conditionalFormatting>
  <conditionalFormatting sqref="K51:N51">
    <cfRule type="expression" dxfId="36" priority="8">
      <formula>$J$51="NIE"</formula>
    </cfRule>
  </conditionalFormatting>
  <conditionalFormatting sqref="K52:N52">
    <cfRule type="expression" dxfId="35" priority="7">
      <formula>$J$52="NIE"</formula>
    </cfRule>
  </conditionalFormatting>
  <dataValidations count="3">
    <dataValidation type="list" allowBlank="1" showInputMessage="1" showErrorMessage="1" sqref="J37:J52 E10 E6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  <dataValidation type="list" allowBlank="1" showInputMessage="1" showErrorMessage="1" sqref="E8:F8" xr:uid="{00000000-0002-0000-03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53"/>
  <sheetViews>
    <sheetView view="pageBreakPreview" zoomScale="75" zoomScaleNormal="100" zoomScaleSheetLayoutView="75" workbookViewId="0">
      <selection activeCell="S7" sqref="S7"/>
    </sheetView>
  </sheetViews>
  <sheetFormatPr defaultRowHeight="14.4" x14ac:dyDescent="0.3"/>
  <cols>
    <col min="2" max="2" width="20.664062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21" t="str">
        <f>IF('1.StrTytułowa'!E9&lt;&gt;"",'1.StrTytułowa'!E9,"")</f>
        <v/>
      </c>
      <c r="C2" s="221"/>
      <c r="D2" s="222" t="str">
        <f>IF('1.StrTytułowa'!E7&lt;&gt;"",'1.StrTytułowa'!E7,"")</f>
        <v/>
      </c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2:20" ht="50.25" customHeight="1" x14ac:dyDescent="0.3">
      <c r="B3" s="223" t="s">
        <v>168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</row>
    <row r="4" spans="2:20" ht="24.9" customHeight="1" x14ac:dyDescent="0.3">
      <c r="B4" s="226" t="s">
        <v>233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</row>
    <row r="5" spans="2:20" ht="39.9" customHeight="1" x14ac:dyDescent="0.3">
      <c r="B5" s="227" t="s">
        <v>2</v>
      </c>
      <c r="C5" s="227"/>
      <c r="D5" s="227"/>
      <c r="E5" s="228"/>
      <c r="F5" s="229"/>
      <c r="G5" s="229"/>
      <c r="H5" s="229"/>
      <c r="I5" s="229"/>
      <c r="J5" s="229"/>
      <c r="K5" s="229"/>
      <c r="L5" s="229"/>
      <c r="M5" s="229"/>
      <c r="N5" s="230"/>
      <c r="O5" s="256" t="s">
        <v>206</v>
      </c>
      <c r="P5" s="257"/>
      <c r="Q5" s="257"/>
      <c r="R5" s="257"/>
    </row>
    <row r="6" spans="2:20" ht="39.9" customHeight="1" x14ac:dyDescent="0.3">
      <c r="B6" s="239" t="s">
        <v>192</v>
      </c>
      <c r="C6" s="240"/>
      <c r="D6" s="241"/>
      <c r="E6" s="233"/>
      <c r="F6" s="234"/>
      <c r="G6" s="237" t="s">
        <v>193</v>
      </c>
      <c r="H6" s="238"/>
      <c r="I6" s="235"/>
      <c r="J6" s="235"/>
      <c r="K6" s="237" t="s">
        <v>194</v>
      </c>
      <c r="L6" s="238"/>
      <c r="M6" s="235"/>
      <c r="N6" s="236"/>
      <c r="O6" s="256"/>
      <c r="P6" s="257"/>
      <c r="Q6" s="257"/>
      <c r="R6" s="257"/>
    </row>
    <row r="7" spans="2:20" ht="24.9" customHeight="1" x14ac:dyDescent="0.3">
      <c r="B7" s="227" t="s">
        <v>3</v>
      </c>
      <c r="C7" s="227"/>
      <c r="D7" s="227"/>
      <c r="E7" s="242" t="str">
        <f>IF('1.StrTytułowa'!E8:K8&lt;&gt;"",'1.StrTytułowa'!E8:K8,"")</f>
        <v/>
      </c>
      <c r="F7" s="243"/>
      <c r="G7" s="243"/>
      <c r="H7" s="243"/>
      <c r="I7" s="243"/>
      <c r="J7" s="243"/>
      <c r="K7" s="243"/>
      <c r="L7" s="243"/>
      <c r="M7" s="244"/>
      <c r="N7" s="245"/>
      <c r="O7" s="256"/>
      <c r="P7" s="257"/>
      <c r="Q7" s="257"/>
      <c r="R7" s="257"/>
      <c r="T7" t="s">
        <v>4</v>
      </c>
    </row>
    <row r="8" spans="2:20" ht="24.9" customHeight="1" x14ac:dyDescent="0.3">
      <c r="B8" s="227" t="s">
        <v>5</v>
      </c>
      <c r="C8" s="227"/>
      <c r="D8" s="227"/>
      <c r="E8" s="233"/>
      <c r="F8" s="234"/>
      <c r="G8" s="294" t="s">
        <v>6</v>
      </c>
      <c r="H8" s="294"/>
      <c r="I8" s="15"/>
      <c r="J8" s="45" t="s">
        <v>7</v>
      </c>
      <c r="K8" s="294" t="s">
        <v>8</v>
      </c>
      <c r="L8" s="294"/>
      <c r="M8" s="15"/>
      <c r="N8" s="45" t="s">
        <v>9</v>
      </c>
      <c r="T8" t="s">
        <v>18</v>
      </c>
    </row>
    <row r="9" spans="2:20" ht="24.9" customHeight="1" x14ac:dyDescent="0.3">
      <c r="B9" s="227" t="s">
        <v>10</v>
      </c>
      <c r="C9" s="227"/>
      <c r="D9" s="227"/>
      <c r="E9" s="231"/>
      <c r="F9" s="231"/>
      <c r="G9" s="232" t="s">
        <v>11</v>
      </c>
      <c r="H9" s="232"/>
      <c r="I9" s="16"/>
      <c r="J9" s="46" t="s">
        <v>12</v>
      </c>
      <c r="K9" s="232" t="s">
        <v>211</v>
      </c>
      <c r="L9" s="232"/>
      <c r="M9" s="16"/>
      <c r="N9" s="46" t="s">
        <v>12</v>
      </c>
      <c r="T9" s="47" t="s">
        <v>19</v>
      </c>
    </row>
    <row r="10" spans="2:20" ht="24.9" customHeight="1" x14ac:dyDescent="0.3">
      <c r="B10" s="227" t="s">
        <v>209</v>
      </c>
      <c r="C10" s="227"/>
      <c r="D10" s="227"/>
      <c r="E10" s="233"/>
      <c r="F10" s="234"/>
      <c r="G10" s="260" t="s">
        <v>14</v>
      </c>
      <c r="H10" s="260"/>
      <c r="I10" s="261"/>
      <c r="J10" s="261"/>
      <c r="K10" s="261"/>
      <c r="L10" s="261"/>
      <c r="M10" s="261"/>
      <c r="N10" s="261"/>
      <c r="O10" s="254" t="s">
        <v>208</v>
      </c>
      <c r="P10" s="255"/>
      <c r="Q10" s="255"/>
      <c r="R10" s="255"/>
      <c r="T10" s="47" t="s">
        <v>25</v>
      </c>
    </row>
    <row r="11" spans="2:20" ht="39.9" customHeight="1" x14ac:dyDescent="0.3">
      <c r="B11" s="227" t="s">
        <v>16</v>
      </c>
      <c r="C11" s="227"/>
      <c r="D11" s="227"/>
      <c r="E11" s="1"/>
      <c r="F11" s="2" t="str">
        <f>IFERROR(E11/M9,"-")</f>
        <v>-</v>
      </c>
      <c r="G11" s="268" t="s">
        <v>17</v>
      </c>
      <c r="H11" s="269"/>
      <c r="I11" s="261"/>
      <c r="J11" s="261"/>
      <c r="K11" s="261"/>
      <c r="L11" s="261"/>
      <c r="M11" s="261"/>
      <c r="N11" s="261"/>
      <c r="O11" s="254"/>
      <c r="P11" s="255"/>
      <c r="Q11" s="255"/>
      <c r="R11" s="255"/>
      <c r="T11" t="s">
        <v>15</v>
      </c>
    </row>
    <row r="12" spans="2:20" s="47" customFormat="1" ht="24.9" customHeight="1" x14ac:dyDescent="0.3">
      <c r="B12" s="205" t="s">
        <v>224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70"/>
      <c r="T12" t="s">
        <v>13</v>
      </c>
    </row>
    <row r="13" spans="2:20" ht="39.9" customHeight="1" x14ac:dyDescent="0.3">
      <c r="B13" s="48"/>
      <c r="C13" s="271" t="s">
        <v>20</v>
      </c>
      <c r="D13" s="271"/>
      <c r="E13" s="271"/>
      <c r="F13" s="271"/>
      <c r="G13" s="271"/>
      <c r="H13" s="271"/>
      <c r="I13" s="272" t="s">
        <v>21</v>
      </c>
      <c r="J13" s="272"/>
      <c r="K13" s="272"/>
      <c r="L13" s="272"/>
      <c r="M13" s="272"/>
      <c r="N13" s="272"/>
      <c r="O13" s="248" t="s">
        <v>22</v>
      </c>
      <c r="P13" s="250" t="s">
        <v>23</v>
      </c>
      <c r="Q13" s="251"/>
      <c r="R13" s="252"/>
      <c r="S13" s="253" t="s">
        <v>24</v>
      </c>
      <c r="T13" s="47"/>
    </row>
    <row r="14" spans="2:20" ht="61.5" customHeight="1" x14ac:dyDescent="0.3">
      <c r="B14" s="48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49" t="s">
        <v>31</v>
      </c>
      <c r="H14" s="154" t="s">
        <v>32</v>
      </c>
      <c r="I14" s="50" t="s">
        <v>27</v>
      </c>
      <c r="J14" s="50" t="s">
        <v>28</v>
      </c>
      <c r="K14" s="50" t="s">
        <v>29</v>
      </c>
      <c r="L14" s="50" t="s">
        <v>30</v>
      </c>
      <c r="M14" s="50" t="s">
        <v>31</v>
      </c>
      <c r="N14" s="50" t="s">
        <v>32</v>
      </c>
      <c r="O14" s="249"/>
      <c r="P14" s="51" t="s">
        <v>33</v>
      </c>
      <c r="Q14" s="51" t="s">
        <v>34</v>
      </c>
      <c r="R14" s="51" t="s">
        <v>35</v>
      </c>
      <c r="S14" s="253"/>
    </row>
    <row r="15" spans="2:20" ht="20.100000000000001" customHeight="1" x14ac:dyDescent="0.3">
      <c r="B15" s="52" t="s">
        <v>36</v>
      </c>
      <c r="C15" s="14"/>
      <c r="D15" s="14"/>
      <c r="E15" s="14"/>
      <c r="F15" s="14"/>
      <c r="G15" s="14"/>
      <c r="H15" s="53">
        <f>SUM(C15:G15)</f>
        <v>0</v>
      </c>
      <c r="I15" s="14"/>
      <c r="J15" s="14"/>
      <c r="K15" s="14"/>
      <c r="L15" s="14"/>
      <c r="M15" s="14"/>
      <c r="N15" s="54">
        <f>SUM(I15:M15)</f>
        <v>0</v>
      </c>
      <c r="O15" s="55">
        <v>1.1000000000000001</v>
      </c>
      <c r="P15" s="56">
        <v>77.62</v>
      </c>
      <c r="Q15" s="56">
        <f>P15*3.6</f>
        <v>279.43200000000002</v>
      </c>
      <c r="R15" s="56">
        <f>Q15/1000</f>
        <v>0.27943200000000001</v>
      </c>
      <c r="S15" s="253"/>
      <c r="T15" s="57"/>
    </row>
    <row r="16" spans="2:20" ht="20.100000000000001" customHeight="1" x14ac:dyDescent="0.3">
      <c r="B16" s="52" t="s">
        <v>37</v>
      </c>
      <c r="C16" s="14"/>
      <c r="D16" s="14"/>
      <c r="E16" s="14"/>
      <c r="F16" s="14"/>
      <c r="G16" s="14"/>
      <c r="H16" s="53">
        <f t="shared" ref="H16:H23" si="0">SUM(C16:G16)</f>
        <v>0</v>
      </c>
      <c r="I16" s="14"/>
      <c r="J16" s="14"/>
      <c r="K16" s="14"/>
      <c r="L16" s="14"/>
      <c r="M16" s="14"/>
      <c r="N16" s="54">
        <f t="shared" ref="N16:N23" si="1">SUM(I16:M16)</f>
        <v>0</v>
      </c>
      <c r="O16" s="55">
        <v>1.1000000000000001</v>
      </c>
      <c r="P16" s="56">
        <v>55.37</v>
      </c>
      <c r="Q16" s="56">
        <f t="shared" ref="Q16:Q21" si="2">P16*3.6</f>
        <v>199.33199999999999</v>
      </c>
      <c r="R16" s="56">
        <f t="shared" ref="R16:R23" si="3">Q16/1000</f>
        <v>0.19933199999999998</v>
      </c>
      <c r="S16" s="253"/>
      <c r="T16" s="57"/>
    </row>
    <row r="17" spans="2:20" ht="20.100000000000001" customHeight="1" x14ac:dyDescent="0.3">
      <c r="B17" s="52" t="s">
        <v>38</v>
      </c>
      <c r="C17" s="14"/>
      <c r="D17" s="14"/>
      <c r="E17" s="14"/>
      <c r="F17" s="14"/>
      <c r="G17" s="14"/>
      <c r="H17" s="53">
        <f t="shared" si="0"/>
        <v>0</v>
      </c>
      <c r="I17" s="14"/>
      <c r="J17" s="14"/>
      <c r="K17" s="14"/>
      <c r="L17" s="14"/>
      <c r="M17" s="14"/>
      <c r="N17" s="54">
        <f t="shared" si="1"/>
        <v>0</v>
      </c>
      <c r="O17" s="55">
        <v>1.1000000000000001</v>
      </c>
      <c r="P17" s="56">
        <v>63.1</v>
      </c>
      <c r="Q17" s="56">
        <f t="shared" si="2"/>
        <v>227.16</v>
      </c>
      <c r="R17" s="56">
        <f t="shared" si="3"/>
        <v>0.22716</v>
      </c>
      <c r="S17" s="253"/>
      <c r="T17" s="57"/>
    </row>
    <row r="18" spans="2:20" ht="20.100000000000001" customHeight="1" x14ac:dyDescent="0.3">
      <c r="B18" s="52" t="s">
        <v>39</v>
      </c>
      <c r="C18" s="14"/>
      <c r="D18" s="14"/>
      <c r="E18" s="14"/>
      <c r="F18" s="14"/>
      <c r="G18" s="14"/>
      <c r="H18" s="53">
        <f t="shared" si="0"/>
        <v>0</v>
      </c>
      <c r="I18" s="14"/>
      <c r="J18" s="14"/>
      <c r="K18" s="14"/>
      <c r="L18" s="14"/>
      <c r="M18" s="14"/>
      <c r="N18" s="54">
        <f t="shared" si="1"/>
        <v>0</v>
      </c>
      <c r="O18" s="55">
        <v>1.1000000000000001</v>
      </c>
      <c r="P18" s="56">
        <v>94.7</v>
      </c>
      <c r="Q18" s="56">
        <f t="shared" si="2"/>
        <v>340.92</v>
      </c>
      <c r="R18" s="56">
        <f t="shared" si="3"/>
        <v>0.34092</v>
      </c>
      <c r="S18" s="253"/>
      <c r="T18" s="57"/>
    </row>
    <row r="19" spans="2:20" ht="20.100000000000001" customHeight="1" x14ac:dyDescent="0.3">
      <c r="B19" s="52" t="s">
        <v>40</v>
      </c>
      <c r="C19" s="14"/>
      <c r="D19" s="14"/>
      <c r="E19" s="14"/>
      <c r="F19" s="14"/>
      <c r="G19" s="14"/>
      <c r="H19" s="53">
        <f t="shared" si="0"/>
        <v>0</v>
      </c>
      <c r="I19" s="14"/>
      <c r="J19" s="14"/>
      <c r="K19" s="14"/>
      <c r="L19" s="14"/>
      <c r="M19" s="14"/>
      <c r="N19" s="54">
        <f t="shared" si="1"/>
        <v>0</v>
      </c>
      <c r="O19" s="55">
        <v>0.2</v>
      </c>
      <c r="P19" s="56">
        <v>0</v>
      </c>
      <c r="Q19" s="56">
        <f t="shared" si="2"/>
        <v>0</v>
      </c>
      <c r="R19" s="56">
        <f t="shared" si="3"/>
        <v>0</v>
      </c>
      <c r="S19" s="58" t="s">
        <v>41</v>
      </c>
      <c r="T19" s="57"/>
    </row>
    <row r="20" spans="2:20" ht="20.100000000000001" customHeight="1" x14ac:dyDescent="0.3">
      <c r="B20" s="3" t="s">
        <v>42</v>
      </c>
      <c r="C20" s="14"/>
      <c r="D20" s="14"/>
      <c r="E20" s="14"/>
      <c r="F20" s="14"/>
      <c r="G20" s="14"/>
      <c r="H20" s="53">
        <f>SUM(C20:G20)</f>
        <v>0</v>
      </c>
      <c r="I20" s="14"/>
      <c r="J20" s="14"/>
      <c r="K20" s="14"/>
      <c r="L20" s="14"/>
      <c r="M20" s="14"/>
      <c r="N20" s="54">
        <f>SUM(I20:M20)</f>
        <v>0</v>
      </c>
      <c r="O20" s="127">
        <v>0</v>
      </c>
      <c r="P20" s="128">
        <v>0</v>
      </c>
      <c r="Q20" s="128">
        <f t="shared" si="2"/>
        <v>0</v>
      </c>
      <c r="R20" s="129">
        <f t="shared" si="3"/>
        <v>0</v>
      </c>
      <c r="S20" s="132" t="s">
        <v>43</v>
      </c>
    </row>
    <row r="21" spans="2:20" ht="39.9" customHeight="1" x14ac:dyDescent="0.3">
      <c r="B21" s="3" t="s">
        <v>220</v>
      </c>
      <c r="C21" s="14"/>
      <c r="D21" s="14"/>
      <c r="E21" s="14"/>
      <c r="F21" s="14"/>
      <c r="G21" s="14"/>
      <c r="H21" s="53">
        <f>SUM(C21:G21)</f>
        <v>0</v>
      </c>
      <c r="I21" s="14"/>
      <c r="J21" s="14"/>
      <c r="K21" s="14"/>
      <c r="L21" s="14"/>
      <c r="M21" s="14"/>
      <c r="N21" s="54">
        <f>SUM(I21:M21)</f>
        <v>0</v>
      </c>
      <c r="O21" s="127">
        <v>0.8</v>
      </c>
      <c r="P21" s="128">
        <v>93.55</v>
      </c>
      <c r="Q21" s="150">
        <f t="shared" si="2"/>
        <v>336.78</v>
      </c>
      <c r="R21" s="56">
        <f t="shared" si="3"/>
        <v>0.33677999999999997</v>
      </c>
      <c r="S21" s="132" t="s">
        <v>221</v>
      </c>
    </row>
    <row r="22" spans="2:20" ht="35.1" customHeight="1" x14ac:dyDescent="0.3">
      <c r="B22" s="52" t="s">
        <v>44</v>
      </c>
      <c r="C22" s="14"/>
      <c r="D22" s="14"/>
      <c r="E22" s="14"/>
      <c r="F22" s="14"/>
      <c r="G22" s="14"/>
      <c r="H22" s="53">
        <f t="shared" si="0"/>
        <v>0</v>
      </c>
      <c r="I22" s="14"/>
      <c r="J22" s="14"/>
      <c r="K22" s="14"/>
      <c r="L22" s="14"/>
      <c r="M22" s="14"/>
      <c r="N22" s="54">
        <f t="shared" si="1"/>
        <v>0</v>
      </c>
      <c r="O22" s="55">
        <v>2.5</v>
      </c>
      <c r="P22" s="56"/>
      <c r="Q22" s="56">
        <v>708</v>
      </c>
      <c r="R22" s="56">
        <f t="shared" si="3"/>
        <v>0.70799999999999996</v>
      </c>
      <c r="S22" s="28" t="s">
        <v>45</v>
      </c>
    </row>
    <row r="23" spans="2:20" ht="35.1" customHeight="1" x14ac:dyDescent="0.3">
      <c r="B23" s="52" t="s">
        <v>46</v>
      </c>
      <c r="C23" s="14"/>
      <c r="D23" s="14"/>
      <c r="E23" s="14"/>
      <c r="F23" s="14"/>
      <c r="G23" s="14"/>
      <c r="H23" s="53">
        <f t="shared" si="0"/>
        <v>0</v>
      </c>
      <c r="I23" s="14"/>
      <c r="J23" s="14"/>
      <c r="K23" s="14"/>
      <c r="L23" s="14"/>
      <c r="M23" s="14"/>
      <c r="N23" s="54">
        <f t="shared" si="1"/>
        <v>0</v>
      </c>
      <c r="O23" s="55">
        <v>2.5</v>
      </c>
      <c r="P23" s="56"/>
      <c r="Q23" s="56">
        <v>708</v>
      </c>
      <c r="R23" s="56">
        <f t="shared" si="3"/>
        <v>0.70799999999999996</v>
      </c>
      <c r="S23" s="28" t="s">
        <v>47</v>
      </c>
    </row>
    <row r="24" spans="2:20" ht="20.100000000000001" customHeight="1" x14ac:dyDescent="0.3">
      <c r="B24" s="262" t="s">
        <v>48</v>
      </c>
      <c r="C24" s="263"/>
      <c r="D24" s="263"/>
      <c r="E24" s="263"/>
      <c r="F24" s="263"/>
      <c r="G24" s="264"/>
      <c r="H24" s="53">
        <f>SUM(H15:H21)</f>
        <v>0</v>
      </c>
      <c r="I24" s="265" t="s">
        <v>48</v>
      </c>
      <c r="J24" s="266"/>
      <c r="K24" s="266"/>
      <c r="L24" s="266"/>
      <c r="M24" s="267"/>
      <c r="N24" s="54">
        <f>SUM(N15:N21)</f>
        <v>0</v>
      </c>
      <c r="O24" s="59">
        <f>H24-N24</f>
        <v>0</v>
      </c>
      <c r="P24" s="60" t="s">
        <v>49</v>
      </c>
      <c r="Q24" s="60"/>
      <c r="R24" s="61"/>
      <c r="T24" s="57"/>
    </row>
    <row r="25" spans="2:20" ht="20.100000000000001" customHeight="1" x14ac:dyDescent="0.3">
      <c r="B25" s="262" t="s">
        <v>50</v>
      </c>
      <c r="C25" s="263"/>
      <c r="D25" s="263"/>
      <c r="E25" s="263"/>
      <c r="F25" s="263"/>
      <c r="G25" s="264"/>
      <c r="H25" s="53">
        <f>H22</f>
        <v>0</v>
      </c>
      <c r="I25" s="265" t="s">
        <v>50</v>
      </c>
      <c r="J25" s="266"/>
      <c r="K25" s="266"/>
      <c r="L25" s="266"/>
      <c r="M25" s="267"/>
      <c r="N25" s="54">
        <f>N22</f>
        <v>0</v>
      </c>
      <c r="O25" s="59">
        <f>H25-N25</f>
        <v>0</v>
      </c>
      <c r="P25" s="60" t="s">
        <v>49</v>
      </c>
      <c r="Q25" s="60"/>
      <c r="R25" s="61"/>
      <c r="T25" s="57"/>
    </row>
    <row r="26" spans="2:20" ht="20.100000000000001" customHeight="1" x14ac:dyDescent="0.3">
      <c r="B26" s="262" t="s">
        <v>51</v>
      </c>
      <c r="C26" s="263"/>
      <c r="D26" s="263"/>
      <c r="E26" s="263"/>
      <c r="F26" s="263"/>
      <c r="G26" s="264"/>
      <c r="H26" s="53">
        <f>H23</f>
        <v>0</v>
      </c>
      <c r="I26" s="265" t="s">
        <v>52</v>
      </c>
      <c r="J26" s="266"/>
      <c r="K26" s="266"/>
      <c r="L26" s="266"/>
      <c r="M26" s="267"/>
      <c r="N26" s="54">
        <f>N23</f>
        <v>0</v>
      </c>
      <c r="O26" s="59">
        <f>N26-H26</f>
        <v>0</v>
      </c>
      <c r="P26" s="60" t="s">
        <v>49</v>
      </c>
      <c r="Q26" s="60"/>
      <c r="R26" s="61"/>
      <c r="T26" s="57"/>
    </row>
    <row r="27" spans="2:20" ht="20.100000000000001" customHeight="1" x14ac:dyDescent="0.3">
      <c r="B27" s="262" t="s">
        <v>53</v>
      </c>
      <c r="C27" s="263"/>
      <c r="D27" s="263"/>
      <c r="E27" s="263"/>
      <c r="F27" s="263"/>
      <c r="G27" s="264"/>
      <c r="H27" s="53">
        <f>SUM(H15:H22)</f>
        <v>0</v>
      </c>
      <c r="I27" s="273" t="s">
        <v>54</v>
      </c>
      <c r="J27" s="273"/>
      <c r="K27" s="273"/>
      <c r="L27" s="273"/>
      <c r="M27" s="273"/>
      <c r="N27" s="54">
        <f>SUM(N15:N22)</f>
        <v>0</v>
      </c>
      <c r="O27" s="59">
        <f>H27-N27</f>
        <v>0</v>
      </c>
      <c r="P27" s="62" t="s">
        <v>49</v>
      </c>
      <c r="Q27" s="62"/>
    </row>
    <row r="28" spans="2:20" ht="20.100000000000001" customHeight="1" x14ac:dyDescent="0.3">
      <c r="B28" s="262" t="s">
        <v>202</v>
      </c>
      <c r="C28" s="263"/>
      <c r="D28" s="263"/>
      <c r="E28" s="263"/>
      <c r="F28" s="263"/>
      <c r="G28" s="264"/>
      <c r="H28" s="53">
        <f>H15*$O$15+H16*$O$16+H17*$O$17+H18*$O$18+H19*$O$19+H21*$O$21+H22*$O$22-H23*$O$23+H20*$O$20</f>
        <v>0</v>
      </c>
      <c r="I28" s="273" t="s">
        <v>202</v>
      </c>
      <c r="J28" s="273"/>
      <c r="K28" s="273"/>
      <c r="L28" s="273"/>
      <c r="M28" s="273"/>
      <c r="N28" s="54">
        <f>N15*$O$15+N16*$O$16+N17*$O$17+N18*$O$18+N19*$O$19+N21*$O$21+N22*$O$22-N23*$O$23+N20*$O$20</f>
        <v>0</v>
      </c>
      <c r="O28" s="59">
        <f>H28-N28</f>
        <v>0</v>
      </c>
      <c r="P28" s="62" t="s">
        <v>49</v>
      </c>
      <c r="Q28" s="62"/>
    </row>
    <row r="29" spans="2:20" ht="20.100000000000001" customHeight="1" x14ac:dyDescent="0.3">
      <c r="B29" s="262" t="s">
        <v>55</v>
      </c>
      <c r="C29" s="263"/>
      <c r="D29" s="263"/>
      <c r="E29" s="263"/>
      <c r="F29" s="263"/>
      <c r="G29" s="264"/>
      <c r="H29" s="53">
        <f>(H15*$R$15+H16*$R$16+H17*$R$17+H18*$R$18+H19*$R$19+H20*$R$20+H21*$R$21+H22*$R$22-H23*$R$23)/1000</f>
        <v>0</v>
      </c>
      <c r="I29" s="273" t="s">
        <v>55</v>
      </c>
      <c r="J29" s="273"/>
      <c r="K29" s="273"/>
      <c r="L29" s="273"/>
      <c r="M29" s="273"/>
      <c r="N29" s="54">
        <f>(N15*$R$15+N16*$R$16+N17*$R$17+N18*$R$18+N19*$R$19+N20*$R$20+N21*$R$21+N22*$R$22-N23*$R$23)/1000</f>
        <v>0</v>
      </c>
      <c r="O29" s="59">
        <f>H29-N29</f>
        <v>0</v>
      </c>
      <c r="P29" s="62" t="s">
        <v>60</v>
      </c>
      <c r="Q29" s="62"/>
    </row>
    <row r="30" spans="2:20" ht="20.100000000000001" customHeight="1" x14ac:dyDescent="0.3">
      <c r="B30" s="274" t="s">
        <v>207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59"/>
      <c r="P30" s="62"/>
      <c r="Q30" s="62"/>
    </row>
    <row r="31" spans="2:20" ht="24.9" customHeight="1" x14ac:dyDescent="0.3">
      <c r="B31" s="277" t="s">
        <v>56</v>
      </c>
      <c r="C31" s="278"/>
      <c r="D31" s="278"/>
      <c r="E31" s="279"/>
      <c r="F31" s="63">
        <f>O24</f>
        <v>0</v>
      </c>
      <c r="G31" s="64" t="s">
        <v>49</v>
      </c>
      <c r="H31" s="280" t="s">
        <v>57</v>
      </c>
      <c r="I31" s="281"/>
      <c r="J31" s="281"/>
      <c r="K31" s="281"/>
      <c r="L31" s="282"/>
      <c r="M31" s="63">
        <f>O27</f>
        <v>0</v>
      </c>
      <c r="N31" s="65" t="s">
        <v>49</v>
      </c>
      <c r="O31" s="59"/>
      <c r="P31" s="47"/>
      <c r="Q31" s="47"/>
    </row>
    <row r="32" spans="2:20" ht="24.9" customHeight="1" x14ac:dyDescent="0.3">
      <c r="B32" s="277" t="s">
        <v>58</v>
      </c>
      <c r="C32" s="278"/>
      <c r="D32" s="278"/>
      <c r="E32" s="279"/>
      <c r="F32" s="63">
        <f>O25</f>
        <v>0</v>
      </c>
      <c r="G32" s="64" t="s">
        <v>49</v>
      </c>
      <c r="H32" s="280" t="s">
        <v>203</v>
      </c>
      <c r="I32" s="281"/>
      <c r="J32" s="281"/>
      <c r="K32" s="281"/>
      <c r="L32" s="282"/>
      <c r="M32" s="63">
        <f>O28</f>
        <v>0</v>
      </c>
      <c r="N32" s="65" t="s">
        <v>49</v>
      </c>
      <c r="O32" s="59"/>
      <c r="P32" s="47"/>
      <c r="Q32" s="47"/>
    </row>
    <row r="33" spans="2:20" ht="24.9" customHeight="1" x14ac:dyDescent="0.3">
      <c r="B33" s="277" t="s">
        <v>173</v>
      </c>
      <c r="C33" s="278"/>
      <c r="D33" s="278"/>
      <c r="E33" s="279"/>
      <c r="F33" s="63">
        <f>O26</f>
        <v>0</v>
      </c>
      <c r="G33" s="64" t="s">
        <v>49</v>
      </c>
      <c r="H33" s="280" t="s">
        <v>59</v>
      </c>
      <c r="I33" s="281"/>
      <c r="J33" s="281"/>
      <c r="K33" s="281"/>
      <c r="L33" s="282"/>
      <c r="M33" s="63">
        <f>O29</f>
        <v>0</v>
      </c>
      <c r="N33" s="65" t="s">
        <v>60</v>
      </c>
      <c r="O33" s="59"/>
      <c r="P33" s="47"/>
      <c r="Q33" s="47"/>
    </row>
    <row r="34" spans="2:20" ht="24.9" customHeight="1" x14ac:dyDescent="0.3">
      <c r="B34" s="295" t="s">
        <v>223</v>
      </c>
      <c r="C34" s="295"/>
      <c r="D34" s="295"/>
      <c r="E34" s="295"/>
      <c r="F34" s="295"/>
      <c r="G34" s="295"/>
      <c r="H34" s="295"/>
      <c r="I34" s="295"/>
      <c r="J34" s="295"/>
      <c r="K34" s="295"/>
      <c r="L34" s="295"/>
      <c r="M34" s="295"/>
      <c r="N34" s="295"/>
      <c r="T34" s="66" t="s">
        <v>61</v>
      </c>
    </row>
    <row r="35" spans="2:20" ht="24.9" customHeight="1" x14ac:dyDescent="0.3">
      <c r="B35" s="285" t="s">
        <v>62</v>
      </c>
      <c r="C35" s="287" t="s">
        <v>63</v>
      </c>
      <c r="D35" s="287"/>
      <c r="E35" s="287"/>
      <c r="F35" s="287"/>
      <c r="G35" s="288" t="s">
        <v>64</v>
      </c>
      <c r="H35" s="288"/>
      <c r="I35" s="288"/>
      <c r="J35" s="288"/>
      <c r="K35" s="208" t="s">
        <v>65</v>
      </c>
      <c r="L35" s="208"/>
      <c r="M35" s="208"/>
      <c r="N35" s="208"/>
      <c r="T35" s="66" t="s">
        <v>66</v>
      </c>
    </row>
    <row r="36" spans="2:20" ht="50.1" customHeight="1" x14ac:dyDescent="0.3">
      <c r="B36" s="286"/>
      <c r="C36" s="287"/>
      <c r="D36" s="287"/>
      <c r="E36" s="287"/>
      <c r="F36" s="287"/>
      <c r="G36" s="288" t="s">
        <v>67</v>
      </c>
      <c r="H36" s="288"/>
      <c r="I36" s="288"/>
      <c r="J36" s="67" t="s">
        <v>68</v>
      </c>
      <c r="K36" s="208" t="s">
        <v>69</v>
      </c>
      <c r="L36" s="208"/>
      <c r="M36" s="32" t="s">
        <v>70</v>
      </c>
      <c r="N36" s="32" t="s">
        <v>71</v>
      </c>
      <c r="T36" s="66" t="s">
        <v>72</v>
      </c>
    </row>
    <row r="37" spans="2:20" ht="39.9" customHeight="1" x14ac:dyDescent="0.3">
      <c r="B37" s="31">
        <v>1</v>
      </c>
      <c r="C37" s="289" t="s">
        <v>73</v>
      </c>
      <c r="D37" s="289"/>
      <c r="E37" s="289"/>
      <c r="F37" s="289"/>
      <c r="G37" s="290"/>
      <c r="H37" s="290"/>
      <c r="I37" s="290"/>
      <c r="J37" s="4"/>
      <c r="K37" s="261"/>
      <c r="L37" s="261"/>
      <c r="M37" s="5"/>
      <c r="N37" s="120"/>
      <c r="O37" s="291" t="s">
        <v>74</v>
      </c>
      <c r="P37" s="68"/>
      <c r="Q37" s="68"/>
      <c r="R37" s="68"/>
      <c r="T37" s="66" t="s">
        <v>75</v>
      </c>
    </row>
    <row r="38" spans="2:20" ht="39.9" customHeight="1" x14ac:dyDescent="0.3">
      <c r="B38" s="31">
        <v>2</v>
      </c>
      <c r="C38" s="289" t="s">
        <v>76</v>
      </c>
      <c r="D38" s="289"/>
      <c r="E38" s="289"/>
      <c r="F38" s="289"/>
      <c r="G38" s="290"/>
      <c r="H38" s="290"/>
      <c r="I38" s="290"/>
      <c r="J38" s="4"/>
      <c r="K38" s="261"/>
      <c r="L38" s="261"/>
      <c r="M38" s="5"/>
      <c r="N38" s="120"/>
      <c r="O38" s="291"/>
      <c r="P38" s="68"/>
      <c r="Q38" s="68"/>
      <c r="R38" s="68"/>
    </row>
    <row r="39" spans="2:20" ht="39.9" customHeight="1" x14ac:dyDescent="0.3">
      <c r="B39" s="31">
        <v>3</v>
      </c>
      <c r="C39" s="289" t="s">
        <v>77</v>
      </c>
      <c r="D39" s="289"/>
      <c r="E39" s="289"/>
      <c r="F39" s="289"/>
      <c r="G39" s="290"/>
      <c r="H39" s="290"/>
      <c r="I39" s="290"/>
      <c r="J39" s="4"/>
      <c r="K39" s="261"/>
      <c r="L39" s="261"/>
      <c r="M39" s="5"/>
      <c r="N39" s="120"/>
      <c r="O39" s="291"/>
      <c r="P39" s="68"/>
      <c r="Q39" s="68"/>
      <c r="R39" s="68"/>
    </row>
    <row r="40" spans="2:20" ht="39.9" customHeight="1" x14ac:dyDescent="0.3">
      <c r="B40" s="31">
        <v>4</v>
      </c>
      <c r="C40" s="289" t="s">
        <v>78</v>
      </c>
      <c r="D40" s="289"/>
      <c r="E40" s="289"/>
      <c r="F40" s="289"/>
      <c r="G40" s="290"/>
      <c r="H40" s="290"/>
      <c r="I40" s="290"/>
      <c r="J40" s="4"/>
      <c r="K40" s="261"/>
      <c r="L40" s="261"/>
      <c r="M40" s="5"/>
      <c r="N40" s="120"/>
      <c r="O40" s="291"/>
      <c r="P40" s="68"/>
      <c r="Q40" s="68"/>
      <c r="R40" s="68"/>
    </row>
    <row r="41" spans="2:20" ht="39.9" customHeight="1" x14ac:dyDescent="0.3">
      <c r="B41" s="31">
        <v>5</v>
      </c>
      <c r="C41" s="289" t="s">
        <v>79</v>
      </c>
      <c r="D41" s="289"/>
      <c r="E41" s="289"/>
      <c r="F41" s="289"/>
      <c r="G41" s="290"/>
      <c r="H41" s="290"/>
      <c r="I41" s="290"/>
      <c r="J41" s="4"/>
      <c r="K41" s="261"/>
      <c r="L41" s="261"/>
      <c r="M41" s="5"/>
      <c r="N41" s="120"/>
      <c r="O41" s="291"/>
      <c r="P41" s="68"/>
      <c r="Q41" s="68"/>
      <c r="R41" s="68"/>
    </row>
    <row r="42" spans="2:20" ht="39.9" customHeight="1" x14ac:dyDescent="0.3">
      <c r="B42" s="31">
        <v>6</v>
      </c>
      <c r="C42" s="289" t="s">
        <v>80</v>
      </c>
      <c r="D42" s="289"/>
      <c r="E42" s="289"/>
      <c r="F42" s="289"/>
      <c r="G42" s="290"/>
      <c r="H42" s="290"/>
      <c r="I42" s="290"/>
      <c r="J42" s="4"/>
      <c r="K42" s="261"/>
      <c r="L42" s="261"/>
      <c r="M42" s="261"/>
      <c r="N42" s="261"/>
    </row>
    <row r="43" spans="2:20" ht="39.9" customHeight="1" x14ac:dyDescent="0.3">
      <c r="B43" s="31">
        <v>7</v>
      </c>
      <c r="C43" s="289" t="s">
        <v>81</v>
      </c>
      <c r="D43" s="289"/>
      <c r="E43" s="289"/>
      <c r="F43" s="289"/>
      <c r="G43" s="290"/>
      <c r="H43" s="290"/>
      <c r="I43" s="290"/>
      <c r="J43" s="4"/>
      <c r="K43" s="261"/>
      <c r="L43" s="261"/>
      <c r="M43" s="261"/>
      <c r="N43" s="261"/>
    </row>
    <row r="44" spans="2:20" ht="39.9" customHeight="1" x14ac:dyDescent="0.3">
      <c r="B44" s="31">
        <v>8</v>
      </c>
      <c r="C44" s="289" t="s">
        <v>82</v>
      </c>
      <c r="D44" s="289"/>
      <c r="E44" s="289"/>
      <c r="F44" s="289"/>
      <c r="G44" s="290"/>
      <c r="H44" s="290"/>
      <c r="I44" s="290"/>
      <c r="J44" s="4"/>
      <c r="K44" s="261"/>
      <c r="L44" s="261"/>
      <c r="M44" s="261"/>
      <c r="N44" s="261"/>
    </row>
    <row r="45" spans="2:20" ht="39.9" customHeight="1" x14ac:dyDescent="0.3">
      <c r="B45" s="31">
        <v>9</v>
      </c>
      <c r="C45" s="289" t="s">
        <v>83</v>
      </c>
      <c r="D45" s="289"/>
      <c r="E45" s="289"/>
      <c r="F45" s="289"/>
      <c r="G45" s="290"/>
      <c r="H45" s="290"/>
      <c r="I45" s="290"/>
      <c r="J45" s="4"/>
      <c r="K45" s="261"/>
      <c r="L45" s="261"/>
      <c r="M45" s="261"/>
      <c r="N45" s="261"/>
    </row>
    <row r="46" spans="2:20" ht="39.9" customHeight="1" x14ac:dyDescent="0.3">
      <c r="B46" s="31">
        <v>10</v>
      </c>
      <c r="C46" s="289" t="s">
        <v>84</v>
      </c>
      <c r="D46" s="289"/>
      <c r="E46" s="289"/>
      <c r="F46" s="289"/>
      <c r="G46" s="290"/>
      <c r="H46" s="290"/>
      <c r="I46" s="290"/>
      <c r="J46" s="4"/>
      <c r="K46" s="261"/>
      <c r="L46" s="261"/>
      <c r="M46" s="261"/>
      <c r="N46" s="261"/>
    </row>
    <row r="47" spans="2:20" ht="39.9" customHeight="1" x14ac:dyDescent="0.3">
      <c r="B47" s="31">
        <v>11</v>
      </c>
      <c r="C47" s="289" t="s">
        <v>85</v>
      </c>
      <c r="D47" s="289"/>
      <c r="E47" s="289"/>
      <c r="F47" s="289"/>
      <c r="G47" s="290"/>
      <c r="H47" s="290"/>
      <c r="I47" s="290"/>
      <c r="J47" s="4"/>
      <c r="K47" s="261"/>
      <c r="L47" s="261"/>
      <c r="M47" s="261"/>
      <c r="N47" s="261"/>
    </row>
    <row r="48" spans="2:20" ht="39.9" customHeight="1" x14ac:dyDescent="0.3">
      <c r="B48" s="31">
        <v>12</v>
      </c>
      <c r="C48" s="289" t="s">
        <v>225</v>
      </c>
      <c r="D48" s="289"/>
      <c r="E48" s="289"/>
      <c r="F48" s="289"/>
      <c r="G48" s="290"/>
      <c r="H48" s="290"/>
      <c r="I48" s="290"/>
      <c r="J48" s="4"/>
      <c r="K48" s="261"/>
      <c r="L48" s="261"/>
      <c r="M48" s="261"/>
      <c r="N48" s="261"/>
    </row>
    <row r="49" spans="2:15" ht="39.9" customHeight="1" x14ac:dyDescent="0.3">
      <c r="B49" s="31">
        <v>13</v>
      </c>
      <c r="C49" s="207" t="s">
        <v>86</v>
      </c>
      <c r="D49" s="289" t="s">
        <v>87</v>
      </c>
      <c r="E49" s="289"/>
      <c r="F49" s="289"/>
      <c r="G49" s="289"/>
      <c r="H49" s="289"/>
      <c r="I49" s="289"/>
      <c r="J49" s="4"/>
      <c r="K49" s="261"/>
      <c r="L49" s="261"/>
      <c r="M49" s="69" t="s">
        <v>88</v>
      </c>
      <c r="N49" s="5"/>
      <c r="O49" s="70" t="s">
        <v>89</v>
      </c>
    </row>
    <row r="50" spans="2:15" ht="39.9" customHeight="1" x14ac:dyDescent="0.3">
      <c r="B50" s="31">
        <v>14</v>
      </c>
      <c r="C50" s="207"/>
      <c r="D50" s="289" t="s">
        <v>90</v>
      </c>
      <c r="E50" s="289"/>
      <c r="F50" s="289"/>
      <c r="G50" s="289"/>
      <c r="H50" s="289"/>
      <c r="I50" s="289"/>
      <c r="J50" s="4"/>
      <c r="K50" s="261"/>
      <c r="L50" s="261"/>
      <c r="M50" s="69" t="s">
        <v>91</v>
      </c>
      <c r="N50" s="5"/>
      <c r="O50" s="70" t="s">
        <v>12</v>
      </c>
    </row>
    <row r="51" spans="2:15" ht="39.9" customHeight="1" x14ac:dyDescent="0.3">
      <c r="B51" s="31">
        <v>15</v>
      </c>
      <c r="C51" s="207"/>
      <c r="D51" s="289" t="s">
        <v>92</v>
      </c>
      <c r="E51" s="289"/>
      <c r="F51" s="289"/>
      <c r="G51" s="289"/>
      <c r="H51" s="289"/>
      <c r="I51" s="289"/>
      <c r="J51" s="4"/>
      <c r="K51" s="261"/>
      <c r="L51" s="261"/>
      <c r="M51" s="71" t="s">
        <v>93</v>
      </c>
      <c r="N51" s="5"/>
      <c r="O51" s="70" t="s">
        <v>94</v>
      </c>
    </row>
    <row r="52" spans="2:15" ht="39.9" customHeight="1" x14ac:dyDescent="0.3">
      <c r="B52" s="31">
        <v>16</v>
      </c>
      <c r="C52" s="207"/>
      <c r="D52" s="287" t="s">
        <v>95</v>
      </c>
      <c r="E52" s="287"/>
      <c r="F52" s="287"/>
      <c r="G52" s="287"/>
      <c r="H52" s="287"/>
      <c r="I52" s="287"/>
      <c r="J52" s="4"/>
      <c r="K52" s="261"/>
      <c r="L52" s="261"/>
      <c r="M52" s="72" t="s">
        <v>96</v>
      </c>
      <c r="N52" s="13"/>
      <c r="O52" s="47" t="s">
        <v>172</v>
      </c>
    </row>
    <row r="53" spans="2:15" ht="24.9" customHeight="1" x14ac:dyDescent="0.3">
      <c r="B53" s="292" t="s">
        <v>98</v>
      </c>
      <c r="C53" s="292"/>
      <c r="D53" s="292"/>
      <c r="E53" s="292"/>
      <c r="F53" s="292"/>
      <c r="G53" s="292"/>
      <c r="H53" s="292"/>
      <c r="I53" s="292"/>
      <c r="J53" s="292"/>
      <c r="K53" s="292" t="s">
        <v>99</v>
      </c>
      <c r="L53" s="293"/>
      <c r="M53" s="293"/>
      <c r="N53" s="293"/>
    </row>
    <row r="54" spans="2:15" ht="24.9" customHeight="1" x14ac:dyDescent="0.3">
      <c r="B54" s="292"/>
      <c r="C54" s="292"/>
      <c r="D54" s="292"/>
      <c r="E54" s="292"/>
      <c r="F54" s="292"/>
      <c r="G54" s="292"/>
      <c r="H54" s="292"/>
      <c r="I54" s="292"/>
      <c r="J54" s="292"/>
      <c r="K54" s="293"/>
      <c r="L54" s="293"/>
      <c r="M54" s="293"/>
      <c r="N54" s="293"/>
    </row>
    <row r="55" spans="2:15" ht="24.9" customHeight="1" x14ac:dyDescent="0.3">
      <c r="B55" s="292"/>
      <c r="C55" s="292"/>
      <c r="D55" s="292"/>
      <c r="E55" s="292"/>
      <c r="F55" s="292"/>
      <c r="G55" s="292"/>
      <c r="H55" s="292"/>
      <c r="I55" s="292"/>
      <c r="J55" s="292"/>
      <c r="K55" s="293"/>
      <c r="L55" s="293"/>
      <c r="M55" s="293"/>
      <c r="N55" s="293"/>
    </row>
    <row r="56" spans="2:15" ht="63.75" customHeight="1" x14ac:dyDescent="0.3">
      <c r="B56" s="173" t="s">
        <v>174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</row>
    <row r="57" spans="2:15" ht="24.9" customHeight="1" x14ac:dyDescent="0.3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2:15" ht="24.9" customHeight="1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5" ht="24.9" customHeight="1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5" ht="24.9" customHeight="1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5" ht="24.9" customHeight="1" x14ac:dyDescent="0.3"/>
    <row r="62" spans="2:15" ht="24.9" customHeight="1" x14ac:dyDescent="0.3"/>
    <row r="63" spans="2:15" ht="24.9" customHeight="1" x14ac:dyDescent="0.3"/>
    <row r="64" spans="2:15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</sheetData>
  <sheetProtection password="C26C" sheet="1" formatCells="0" formatColumns="0" formatRows="0" insertColumns="0" insertRows="0" deleteColumns="0" deleteRows="0"/>
  <mergeCells count="112">
    <mergeCell ref="B53:J55"/>
    <mergeCell ref="K53:N55"/>
    <mergeCell ref="B56:N56"/>
    <mergeCell ref="D52:I52"/>
    <mergeCell ref="K52:L52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34" priority="2">
      <formula>$E$6="NIE"</formula>
    </cfRule>
  </conditionalFormatting>
  <conditionalFormatting sqref="G10:N10">
    <cfRule type="expression" dxfId="33" priority="1">
      <formula>$E$10="NIE"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2" priority="13">
      <formula>$J37="NIE"</formula>
    </cfRule>
  </conditionalFormatting>
  <conditionalFormatting sqref="K49:N49">
    <cfRule type="expression" dxfId="31" priority="10">
      <formula>$J$49="NIE"</formula>
    </cfRule>
  </conditionalFormatting>
  <conditionalFormatting sqref="K50:N50">
    <cfRule type="expression" dxfId="30" priority="9">
      <formula>$J$50="NIE"</formula>
    </cfRule>
  </conditionalFormatting>
  <conditionalFormatting sqref="K51:N51">
    <cfRule type="expression" dxfId="29" priority="8">
      <formula>$J$51="NIE"</formula>
    </cfRule>
  </conditionalFormatting>
  <conditionalFormatting sqref="K52:N52">
    <cfRule type="expression" dxfId="28" priority="7">
      <formula>$J$52="NIE"</formula>
    </cfRule>
  </conditionalFormatting>
  <dataValidations count="3">
    <dataValidation type="list" allowBlank="1" showInputMessage="1" showErrorMessage="1" sqref="J37:J52 E10 E6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  <dataValidation type="list" allowBlank="1" showInputMessage="1" showErrorMessage="1" sqref="E8:F8" xr:uid="{00000000-0002-0000-04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53"/>
  <sheetViews>
    <sheetView view="pageBreakPreview" zoomScale="75" zoomScaleNormal="100" zoomScaleSheetLayoutView="75" workbookViewId="0">
      <selection activeCell="H14" sqref="H14"/>
    </sheetView>
  </sheetViews>
  <sheetFormatPr defaultRowHeight="14.4" x14ac:dyDescent="0.3"/>
  <cols>
    <col min="2" max="2" width="20.664062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21" t="str">
        <f>IF('1.StrTytułowa'!E9&lt;&gt;"",'1.StrTytułowa'!E9,"")</f>
        <v/>
      </c>
      <c r="C2" s="221"/>
      <c r="D2" s="222" t="str">
        <f>IF('1.StrTytułowa'!E7&lt;&gt;"",'1.StrTytułowa'!E7,"")</f>
        <v/>
      </c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2:20" ht="50.25" customHeight="1" x14ac:dyDescent="0.3">
      <c r="B3" s="223" t="s">
        <v>166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</row>
    <row r="4" spans="2:20" ht="24.9" customHeight="1" x14ac:dyDescent="0.3">
      <c r="B4" s="226" t="s">
        <v>232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</row>
    <row r="5" spans="2:20" ht="39.9" customHeight="1" x14ac:dyDescent="0.3">
      <c r="B5" s="227" t="s">
        <v>2</v>
      </c>
      <c r="C5" s="227"/>
      <c r="D5" s="227"/>
      <c r="E5" s="228"/>
      <c r="F5" s="229"/>
      <c r="G5" s="229"/>
      <c r="H5" s="229"/>
      <c r="I5" s="229"/>
      <c r="J5" s="229"/>
      <c r="K5" s="229"/>
      <c r="L5" s="229"/>
      <c r="M5" s="229"/>
      <c r="N5" s="230"/>
      <c r="O5" s="256" t="s">
        <v>206</v>
      </c>
      <c r="P5" s="257"/>
      <c r="Q5" s="257"/>
      <c r="R5" s="257"/>
    </row>
    <row r="6" spans="2:20" ht="39.9" customHeight="1" x14ac:dyDescent="0.3">
      <c r="B6" s="239" t="s">
        <v>192</v>
      </c>
      <c r="C6" s="240"/>
      <c r="D6" s="241"/>
      <c r="E6" s="233"/>
      <c r="F6" s="234"/>
      <c r="G6" s="237" t="s">
        <v>193</v>
      </c>
      <c r="H6" s="238"/>
      <c r="I6" s="235"/>
      <c r="J6" s="235"/>
      <c r="K6" s="237" t="s">
        <v>194</v>
      </c>
      <c r="L6" s="238"/>
      <c r="M6" s="235"/>
      <c r="N6" s="236"/>
      <c r="O6" s="256"/>
      <c r="P6" s="257"/>
      <c r="Q6" s="257"/>
      <c r="R6" s="257"/>
    </row>
    <row r="7" spans="2:20" ht="24.9" customHeight="1" x14ac:dyDescent="0.3">
      <c r="B7" s="227" t="s">
        <v>3</v>
      </c>
      <c r="C7" s="227"/>
      <c r="D7" s="227"/>
      <c r="E7" s="242" t="str">
        <f>IF('1.StrTytułowa'!E8:K8&lt;&gt;"",'1.StrTytułowa'!E8:K8,"")</f>
        <v/>
      </c>
      <c r="F7" s="243"/>
      <c r="G7" s="243"/>
      <c r="H7" s="243"/>
      <c r="I7" s="243"/>
      <c r="J7" s="243"/>
      <c r="K7" s="243"/>
      <c r="L7" s="243"/>
      <c r="M7" s="244"/>
      <c r="N7" s="245"/>
      <c r="O7" s="256"/>
      <c r="P7" s="257"/>
      <c r="Q7" s="257"/>
      <c r="R7" s="257"/>
      <c r="T7" t="s">
        <v>4</v>
      </c>
    </row>
    <row r="8" spans="2:20" ht="24.9" customHeight="1" x14ac:dyDescent="0.3">
      <c r="B8" s="227" t="s">
        <v>5</v>
      </c>
      <c r="C8" s="227"/>
      <c r="D8" s="227"/>
      <c r="E8" s="233"/>
      <c r="F8" s="234"/>
      <c r="G8" s="294" t="s">
        <v>6</v>
      </c>
      <c r="H8" s="294"/>
      <c r="I8" s="15"/>
      <c r="J8" s="45" t="s">
        <v>7</v>
      </c>
      <c r="K8" s="294" t="s">
        <v>8</v>
      </c>
      <c r="L8" s="294"/>
      <c r="M8" s="15"/>
      <c r="N8" s="45" t="s">
        <v>9</v>
      </c>
      <c r="T8" t="s">
        <v>18</v>
      </c>
    </row>
    <row r="9" spans="2:20" ht="24.9" customHeight="1" x14ac:dyDescent="0.3">
      <c r="B9" s="227" t="s">
        <v>10</v>
      </c>
      <c r="C9" s="227"/>
      <c r="D9" s="227"/>
      <c r="E9" s="231"/>
      <c r="F9" s="231"/>
      <c r="G9" s="232" t="s">
        <v>11</v>
      </c>
      <c r="H9" s="232"/>
      <c r="I9" s="16"/>
      <c r="J9" s="46" t="s">
        <v>12</v>
      </c>
      <c r="K9" s="232" t="s">
        <v>211</v>
      </c>
      <c r="L9" s="232"/>
      <c r="M9" s="16"/>
      <c r="N9" s="46" t="s">
        <v>12</v>
      </c>
      <c r="T9" s="47" t="s">
        <v>19</v>
      </c>
    </row>
    <row r="10" spans="2:20" ht="24.9" customHeight="1" x14ac:dyDescent="0.3">
      <c r="B10" s="227" t="s">
        <v>209</v>
      </c>
      <c r="C10" s="227"/>
      <c r="D10" s="227"/>
      <c r="E10" s="233"/>
      <c r="F10" s="234"/>
      <c r="G10" s="260" t="s">
        <v>14</v>
      </c>
      <c r="H10" s="260"/>
      <c r="I10" s="261"/>
      <c r="J10" s="261"/>
      <c r="K10" s="261"/>
      <c r="L10" s="261"/>
      <c r="M10" s="261"/>
      <c r="N10" s="261"/>
      <c r="O10" s="254" t="s">
        <v>208</v>
      </c>
      <c r="P10" s="255"/>
      <c r="Q10" s="255"/>
      <c r="R10" s="255"/>
      <c r="T10" s="47" t="s">
        <v>25</v>
      </c>
    </row>
    <row r="11" spans="2:20" ht="39.9" customHeight="1" x14ac:dyDescent="0.3">
      <c r="B11" s="227" t="s">
        <v>16</v>
      </c>
      <c r="C11" s="227"/>
      <c r="D11" s="227"/>
      <c r="E11" s="1"/>
      <c r="F11" s="2" t="str">
        <f>IFERROR(E11/M9,"-")</f>
        <v>-</v>
      </c>
      <c r="G11" s="268" t="s">
        <v>17</v>
      </c>
      <c r="H11" s="269"/>
      <c r="I11" s="261"/>
      <c r="J11" s="261"/>
      <c r="K11" s="261"/>
      <c r="L11" s="261"/>
      <c r="M11" s="261"/>
      <c r="N11" s="261"/>
      <c r="O11" s="254"/>
      <c r="P11" s="255"/>
      <c r="Q11" s="255"/>
      <c r="R11" s="255"/>
      <c r="T11" t="s">
        <v>15</v>
      </c>
    </row>
    <row r="12" spans="2:20" s="47" customFormat="1" ht="24.9" customHeight="1" x14ac:dyDescent="0.3">
      <c r="B12" s="205" t="s">
        <v>224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70"/>
      <c r="T12" t="s">
        <v>13</v>
      </c>
    </row>
    <row r="13" spans="2:20" ht="39.9" customHeight="1" x14ac:dyDescent="0.3">
      <c r="B13" s="48"/>
      <c r="C13" s="271" t="s">
        <v>20</v>
      </c>
      <c r="D13" s="271"/>
      <c r="E13" s="271"/>
      <c r="F13" s="271"/>
      <c r="G13" s="271"/>
      <c r="H13" s="271"/>
      <c r="I13" s="272" t="s">
        <v>21</v>
      </c>
      <c r="J13" s="272"/>
      <c r="K13" s="272"/>
      <c r="L13" s="272"/>
      <c r="M13" s="272"/>
      <c r="N13" s="272"/>
      <c r="O13" s="248" t="s">
        <v>22</v>
      </c>
      <c r="P13" s="250" t="s">
        <v>23</v>
      </c>
      <c r="Q13" s="251"/>
      <c r="R13" s="252"/>
      <c r="S13" s="253" t="s">
        <v>24</v>
      </c>
      <c r="T13" s="47"/>
    </row>
    <row r="14" spans="2:20" ht="61.5" customHeight="1" x14ac:dyDescent="0.3">
      <c r="B14" s="48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49" t="s">
        <v>31</v>
      </c>
      <c r="H14" s="154" t="s">
        <v>32</v>
      </c>
      <c r="I14" s="50" t="s">
        <v>27</v>
      </c>
      <c r="J14" s="50" t="s">
        <v>28</v>
      </c>
      <c r="K14" s="50" t="s">
        <v>29</v>
      </c>
      <c r="L14" s="50" t="s">
        <v>30</v>
      </c>
      <c r="M14" s="50" t="s">
        <v>31</v>
      </c>
      <c r="N14" s="50" t="s">
        <v>32</v>
      </c>
      <c r="O14" s="249"/>
      <c r="P14" s="51" t="s">
        <v>33</v>
      </c>
      <c r="Q14" s="51" t="s">
        <v>34</v>
      </c>
      <c r="R14" s="51" t="s">
        <v>35</v>
      </c>
      <c r="S14" s="253"/>
    </row>
    <row r="15" spans="2:20" ht="20.100000000000001" customHeight="1" x14ac:dyDescent="0.3">
      <c r="B15" s="52" t="s">
        <v>36</v>
      </c>
      <c r="C15" s="14"/>
      <c r="D15" s="14"/>
      <c r="E15" s="14"/>
      <c r="F15" s="14"/>
      <c r="G15" s="14"/>
      <c r="H15" s="53">
        <f>SUM(C15:G15)</f>
        <v>0</v>
      </c>
      <c r="I15" s="14"/>
      <c r="J15" s="14"/>
      <c r="K15" s="14"/>
      <c r="L15" s="14"/>
      <c r="M15" s="14"/>
      <c r="N15" s="54">
        <f>SUM(I15:M15)</f>
        <v>0</v>
      </c>
      <c r="O15" s="55">
        <v>1.1000000000000001</v>
      </c>
      <c r="P15" s="56">
        <v>77.62</v>
      </c>
      <c r="Q15" s="56">
        <f>P15*3.6</f>
        <v>279.43200000000002</v>
      </c>
      <c r="R15" s="56">
        <f>Q15/1000</f>
        <v>0.27943200000000001</v>
      </c>
      <c r="S15" s="253"/>
      <c r="T15" s="57"/>
    </row>
    <row r="16" spans="2:20" ht="20.100000000000001" customHeight="1" x14ac:dyDescent="0.3">
      <c r="B16" s="52" t="s">
        <v>37</v>
      </c>
      <c r="C16" s="14"/>
      <c r="D16" s="14"/>
      <c r="E16" s="14"/>
      <c r="F16" s="14"/>
      <c r="G16" s="14"/>
      <c r="H16" s="53">
        <f t="shared" ref="H16:H23" si="0">SUM(C16:G16)</f>
        <v>0</v>
      </c>
      <c r="I16" s="14"/>
      <c r="J16" s="14"/>
      <c r="K16" s="14"/>
      <c r="L16" s="14"/>
      <c r="M16" s="14"/>
      <c r="N16" s="54">
        <f t="shared" ref="N16:N23" si="1">SUM(I16:M16)</f>
        <v>0</v>
      </c>
      <c r="O16" s="55">
        <v>1.1000000000000001</v>
      </c>
      <c r="P16" s="56">
        <v>55.37</v>
      </c>
      <c r="Q16" s="56">
        <f t="shared" ref="Q16:Q21" si="2">P16*3.6</f>
        <v>199.33199999999999</v>
      </c>
      <c r="R16" s="56">
        <f t="shared" ref="R16:R23" si="3">Q16/1000</f>
        <v>0.19933199999999998</v>
      </c>
      <c r="S16" s="253"/>
      <c r="T16" s="57"/>
    </row>
    <row r="17" spans="2:20" ht="20.100000000000001" customHeight="1" x14ac:dyDescent="0.3">
      <c r="B17" s="52" t="s">
        <v>38</v>
      </c>
      <c r="C17" s="14"/>
      <c r="D17" s="14"/>
      <c r="E17" s="14"/>
      <c r="F17" s="14"/>
      <c r="G17" s="14"/>
      <c r="H17" s="53">
        <f t="shared" si="0"/>
        <v>0</v>
      </c>
      <c r="I17" s="14"/>
      <c r="J17" s="14"/>
      <c r="K17" s="14"/>
      <c r="L17" s="14"/>
      <c r="M17" s="14"/>
      <c r="N17" s="54">
        <f t="shared" si="1"/>
        <v>0</v>
      </c>
      <c r="O17" s="55">
        <v>1.1000000000000001</v>
      </c>
      <c r="P17" s="56">
        <v>63.1</v>
      </c>
      <c r="Q17" s="56">
        <f t="shared" si="2"/>
        <v>227.16</v>
      </c>
      <c r="R17" s="56">
        <f t="shared" si="3"/>
        <v>0.22716</v>
      </c>
      <c r="S17" s="253"/>
      <c r="T17" s="57"/>
    </row>
    <row r="18" spans="2:20" ht="20.100000000000001" customHeight="1" x14ac:dyDescent="0.3">
      <c r="B18" s="52" t="s">
        <v>39</v>
      </c>
      <c r="C18" s="14"/>
      <c r="D18" s="14"/>
      <c r="E18" s="14"/>
      <c r="F18" s="14"/>
      <c r="G18" s="14"/>
      <c r="H18" s="53">
        <f t="shared" si="0"/>
        <v>0</v>
      </c>
      <c r="I18" s="14"/>
      <c r="J18" s="14"/>
      <c r="K18" s="14"/>
      <c r="L18" s="14"/>
      <c r="M18" s="14"/>
      <c r="N18" s="54">
        <f t="shared" si="1"/>
        <v>0</v>
      </c>
      <c r="O18" s="55">
        <v>1.1000000000000001</v>
      </c>
      <c r="P18" s="56">
        <v>94.7</v>
      </c>
      <c r="Q18" s="56">
        <f t="shared" si="2"/>
        <v>340.92</v>
      </c>
      <c r="R18" s="56">
        <f t="shared" si="3"/>
        <v>0.34092</v>
      </c>
      <c r="S18" s="253"/>
      <c r="T18" s="57"/>
    </row>
    <row r="19" spans="2:20" ht="20.100000000000001" customHeight="1" x14ac:dyDescent="0.3">
      <c r="B19" s="52" t="s">
        <v>40</v>
      </c>
      <c r="C19" s="14"/>
      <c r="D19" s="14"/>
      <c r="E19" s="14"/>
      <c r="F19" s="14"/>
      <c r="G19" s="14"/>
      <c r="H19" s="53">
        <f t="shared" si="0"/>
        <v>0</v>
      </c>
      <c r="I19" s="14"/>
      <c r="J19" s="14"/>
      <c r="K19" s="14"/>
      <c r="L19" s="14"/>
      <c r="M19" s="14"/>
      <c r="N19" s="54">
        <f t="shared" si="1"/>
        <v>0</v>
      </c>
      <c r="O19" s="55">
        <v>0.2</v>
      </c>
      <c r="P19" s="56">
        <v>0</v>
      </c>
      <c r="Q19" s="56">
        <f t="shared" si="2"/>
        <v>0</v>
      </c>
      <c r="R19" s="56">
        <f t="shared" si="3"/>
        <v>0</v>
      </c>
      <c r="S19" s="58" t="s">
        <v>41</v>
      </c>
      <c r="T19" s="57"/>
    </row>
    <row r="20" spans="2:20" ht="20.100000000000001" customHeight="1" x14ac:dyDescent="0.3">
      <c r="B20" s="3" t="s">
        <v>42</v>
      </c>
      <c r="C20" s="14"/>
      <c r="D20" s="14"/>
      <c r="E20" s="14"/>
      <c r="F20" s="14"/>
      <c r="G20" s="14"/>
      <c r="H20" s="53">
        <f>SUM(C20:G20)</f>
        <v>0</v>
      </c>
      <c r="I20" s="14"/>
      <c r="J20" s="14"/>
      <c r="K20" s="14"/>
      <c r="L20" s="14"/>
      <c r="M20" s="14"/>
      <c r="N20" s="54">
        <f>SUM(I20:M20)</f>
        <v>0</v>
      </c>
      <c r="O20" s="127">
        <v>0</v>
      </c>
      <c r="P20" s="128">
        <v>0</v>
      </c>
      <c r="Q20" s="128">
        <f t="shared" si="2"/>
        <v>0</v>
      </c>
      <c r="R20" s="129">
        <f t="shared" si="3"/>
        <v>0</v>
      </c>
      <c r="S20" s="132" t="s">
        <v>43</v>
      </c>
    </row>
    <row r="21" spans="2:20" ht="39.9" customHeight="1" x14ac:dyDescent="0.3">
      <c r="B21" s="3" t="s">
        <v>220</v>
      </c>
      <c r="C21" s="14"/>
      <c r="D21" s="14"/>
      <c r="E21" s="14"/>
      <c r="F21" s="14"/>
      <c r="G21" s="14"/>
      <c r="H21" s="53">
        <f>SUM(C21:G21)</f>
        <v>0</v>
      </c>
      <c r="I21" s="14"/>
      <c r="J21" s="14"/>
      <c r="K21" s="14"/>
      <c r="L21" s="14"/>
      <c r="M21" s="14"/>
      <c r="N21" s="54">
        <f>SUM(I21:M21)</f>
        <v>0</v>
      </c>
      <c r="O21" s="127">
        <v>0.8</v>
      </c>
      <c r="P21" s="128">
        <v>93.55</v>
      </c>
      <c r="Q21" s="150">
        <f t="shared" si="2"/>
        <v>336.78</v>
      </c>
      <c r="R21" s="56">
        <f t="shared" si="3"/>
        <v>0.33677999999999997</v>
      </c>
      <c r="S21" s="132" t="s">
        <v>221</v>
      </c>
    </row>
    <row r="22" spans="2:20" ht="35.1" customHeight="1" x14ac:dyDescent="0.3">
      <c r="B22" s="52" t="s">
        <v>44</v>
      </c>
      <c r="C22" s="14"/>
      <c r="D22" s="14"/>
      <c r="E22" s="14"/>
      <c r="F22" s="14"/>
      <c r="G22" s="14"/>
      <c r="H22" s="53">
        <f t="shared" si="0"/>
        <v>0</v>
      </c>
      <c r="I22" s="14"/>
      <c r="J22" s="14"/>
      <c r="K22" s="14"/>
      <c r="L22" s="14"/>
      <c r="M22" s="14"/>
      <c r="N22" s="54">
        <f t="shared" si="1"/>
        <v>0</v>
      </c>
      <c r="O22" s="55">
        <v>2.5</v>
      </c>
      <c r="P22" s="56"/>
      <c r="Q22" s="56">
        <v>708</v>
      </c>
      <c r="R22" s="56">
        <f t="shared" si="3"/>
        <v>0.70799999999999996</v>
      </c>
      <c r="S22" s="28" t="s">
        <v>45</v>
      </c>
    </row>
    <row r="23" spans="2:20" ht="35.1" customHeight="1" x14ac:dyDescent="0.3">
      <c r="B23" s="52" t="s">
        <v>46</v>
      </c>
      <c r="C23" s="14"/>
      <c r="D23" s="14"/>
      <c r="E23" s="14"/>
      <c r="F23" s="14"/>
      <c r="G23" s="14"/>
      <c r="H23" s="53">
        <f t="shared" si="0"/>
        <v>0</v>
      </c>
      <c r="I23" s="14"/>
      <c r="J23" s="14"/>
      <c r="K23" s="14"/>
      <c r="L23" s="14"/>
      <c r="M23" s="14"/>
      <c r="N23" s="54">
        <f t="shared" si="1"/>
        <v>0</v>
      </c>
      <c r="O23" s="55">
        <v>2.5</v>
      </c>
      <c r="P23" s="56"/>
      <c r="Q23" s="56">
        <v>708</v>
      </c>
      <c r="R23" s="56">
        <f t="shared" si="3"/>
        <v>0.70799999999999996</v>
      </c>
      <c r="S23" s="28" t="s">
        <v>47</v>
      </c>
    </row>
    <row r="24" spans="2:20" ht="20.100000000000001" customHeight="1" x14ac:dyDescent="0.3">
      <c r="B24" s="262" t="s">
        <v>48</v>
      </c>
      <c r="C24" s="263"/>
      <c r="D24" s="263"/>
      <c r="E24" s="263"/>
      <c r="F24" s="263"/>
      <c r="G24" s="264"/>
      <c r="H24" s="53">
        <f>SUM(H15:H21)</f>
        <v>0</v>
      </c>
      <c r="I24" s="265" t="s">
        <v>48</v>
      </c>
      <c r="J24" s="266"/>
      <c r="K24" s="266"/>
      <c r="L24" s="266"/>
      <c r="M24" s="267"/>
      <c r="N24" s="54">
        <f>SUM(N15:N21)</f>
        <v>0</v>
      </c>
      <c r="O24" s="59">
        <f>H24-N24</f>
        <v>0</v>
      </c>
      <c r="P24" s="60" t="s">
        <v>49</v>
      </c>
      <c r="Q24" s="60"/>
      <c r="R24" s="61"/>
      <c r="T24" s="57"/>
    </row>
    <row r="25" spans="2:20" ht="20.100000000000001" customHeight="1" x14ac:dyDescent="0.3">
      <c r="B25" s="262" t="s">
        <v>50</v>
      </c>
      <c r="C25" s="263"/>
      <c r="D25" s="263"/>
      <c r="E25" s="263"/>
      <c r="F25" s="263"/>
      <c r="G25" s="264"/>
      <c r="H25" s="53">
        <f>H22</f>
        <v>0</v>
      </c>
      <c r="I25" s="265" t="s">
        <v>50</v>
      </c>
      <c r="J25" s="266"/>
      <c r="K25" s="266"/>
      <c r="L25" s="266"/>
      <c r="M25" s="267"/>
      <c r="N25" s="54">
        <f>N22</f>
        <v>0</v>
      </c>
      <c r="O25" s="59">
        <f>H25-N25</f>
        <v>0</v>
      </c>
      <c r="P25" s="60" t="s">
        <v>49</v>
      </c>
      <c r="Q25" s="60"/>
      <c r="R25" s="61"/>
      <c r="T25" s="57"/>
    </row>
    <row r="26" spans="2:20" ht="20.100000000000001" customHeight="1" x14ac:dyDescent="0.3">
      <c r="B26" s="262" t="s">
        <v>51</v>
      </c>
      <c r="C26" s="263"/>
      <c r="D26" s="263"/>
      <c r="E26" s="263"/>
      <c r="F26" s="263"/>
      <c r="G26" s="264"/>
      <c r="H26" s="53">
        <f>H23</f>
        <v>0</v>
      </c>
      <c r="I26" s="265" t="s">
        <v>52</v>
      </c>
      <c r="J26" s="266"/>
      <c r="K26" s="266"/>
      <c r="L26" s="266"/>
      <c r="M26" s="267"/>
      <c r="N26" s="54">
        <f>N23</f>
        <v>0</v>
      </c>
      <c r="O26" s="59">
        <f>N26-H26</f>
        <v>0</v>
      </c>
      <c r="P26" s="60" t="s">
        <v>49</v>
      </c>
      <c r="Q26" s="60"/>
      <c r="R26" s="61"/>
      <c r="T26" s="57"/>
    </row>
    <row r="27" spans="2:20" ht="20.100000000000001" customHeight="1" x14ac:dyDescent="0.3">
      <c r="B27" s="262" t="s">
        <v>53</v>
      </c>
      <c r="C27" s="263"/>
      <c r="D27" s="263"/>
      <c r="E27" s="263"/>
      <c r="F27" s="263"/>
      <c r="G27" s="264"/>
      <c r="H27" s="53">
        <f>SUM(H15:H22)</f>
        <v>0</v>
      </c>
      <c r="I27" s="273" t="s">
        <v>54</v>
      </c>
      <c r="J27" s="273"/>
      <c r="K27" s="273"/>
      <c r="L27" s="273"/>
      <c r="M27" s="273"/>
      <c r="N27" s="54">
        <f>SUM(N15:N22)</f>
        <v>0</v>
      </c>
      <c r="O27" s="59">
        <f>H27-N27</f>
        <v>0</v>
      </c>
      <c r="P27" s="62" t="s">
        <v>49</v>
      </c>
      <c r="Q27" s="62"/>
    </row>
    <row r="28" spans="2:20" ht="20.100000000000001" customHeight="1" x14ac:dyDescent="0.3">
      <c r="B28" s="262" t="s">
        <v>202</v>
      </c>
      <c r="C28" s="263"/>
      <c r="D28" s="263"/>
      <c r="E28" s="263"/>
      <c r="F28" s="263"/>
      <c r="G28" s="264"/>
      <c r="H28" s="53">
        <f>H15*$O$15+H16*$O$16+H17*$O$17+H18*$O$18+H19*$O$19+H21*$O$21+H22*$O$22-H23*$O$23+H20*$O$20</f>
        <v>0</v>
      </c>
      <c r="I28" s="273" t="s">
        <v>202</v>
      </c>
      <c r="J28" s="273"/>
      <c r="K28" s="273"/>
      <c r="L28" s="273"/>
      <c r="M28" s="273"/>
      <c r="N28" s="54">
        <f>N15*$O$15+N16*$O$16+N17*$O$17+N18*$O$18+N19*$O$19+N21*$O$21+N22*$O$22-N23*$O$23+N20*$O$20</f>
        <v>0</v>
      </c>
      <c r="O28" s="59">
        <f>H28-N28</f>
        <v>0</v>
      </c>
      <c r="P28" s="62" t="s">
        <v>49</v>
      </c>
      <c r="Q28" s="62"/>
    </row>
    <row r="29" spans="2:20" ht="20.100000000000001" customHeight="1" x14ac:dyDescent="0.3">
      <c r="B29" s="262" t="s">
        <v>55</v>
      </c>
      <c r="C29" s="263"/>
      <c r="D29" s="263"/>
      <c r="E29" s="263"/>
      <c r="F29" s="263"/>
      <c r="G29" s="264"/>
      <c r="H29" s="53">
        <f>(H15*$R$15+H16*$R$16+H17*$R$17+H18*$R$18+H19*$R$19+H20*$R$20+H21*$R$21+H22*$R$22-H23*$R$23)/1000</f>
        <v>0</v>
      </c>
      <c r="I29" s="273" t="s">
        <v>55</v>
      </c>
      <c r="J29" s="273"/>
      <c r="K29" s="273"/>
      <c r="L29" s="273"/>
      <c r="M29" s="273"/>
      <c r="N29" s="54">
        <f>(N15*$R$15+N16*$R$16+N17*$R$17+N18*$R$18+N19*$R$19+N20*$R$20+N21*$R$21+N22*$R$22-N23*$R$23)/1000</f>
        <v>0</v>
      </c>
      <c r="O29" s="59">
        <f>H29-N29</f>
        <v>0</v>
      </c>
      <c r="P29" s="62" t="s">
        <v>60</v>
      </c>
      <c r="Q29" s="62"/>
    </row>
    <row r="30" spans="2:20" ht="20.100000000000001" customHeight="1" x14ac:dyDescent="0.3">
      <c r="B30" s="274" t="s">
        <v>207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59"/>
      <c r="P30" s="62"/>
      <c r="Q30" s="62"/>
    </row>
    <row r="31" spans="2:20" ht="24.9" customHeight="1" x14ac:dyDescent="0.3">
      <c r="B31" s="277" t="s">
        <v>56</v>
      </c>
      <c r="C31" s="278"/>
      <c r="D31" s="278"/>
      <c r="E31" s="279"/>
      <c r="F31" s="63">
        <f>O24</f>
        <v>0</v>
      </c>
      <c r="G31" s="64" t="s">
        <v>49</v>
      </c>
      <c r="H31" s="280" t="s">
        <v>57</v>
      </c>
      <c r="I31" s="281"/>
      <c r="J31" s="281"/>
      <c r="K31" s="281"/>
      <c r="L31" s="282"/>
      <c r="M31" s="63">
        <f>O27</f>
        <v>0</v>
      </c>
      <c r="N31" s="65" t="s">
        <v>49</v>
      </c>
      <c r="O31" s="59"/>
      <c r="P31" s="47"/>
      <c r="Q31" s="47"/>
    </row>
    <row r="32" spans="2:20" ht="24.9" customHeight="1" x14ac:dyDescent="0.3">
      <c r="B32" s="277" t="s">
        <v>58</v>
      </c>
      <c r="C32" s="278"/>
      <c r="D32" s="278"/>
      <c r="E32" s="279"/>
      <c r="F32" s="63">
        <f>O25</f>
        <v>0</v>
      </c>
      <c r="G32" s="64" t="s">
        <v>49</v>
      </c>
      <c r="H32" s="280" t="s">
        <v>203</v>
      </c>
      <c r="I32" s="281"/>
      <c r="J32" s="281"/>
      <c r="K32" s="281"/>
      <c r="L32" s="282"/>
      <c r="M32" s="63">
        <f>O28</f>
        <v>0</v>
      </c>
      <c r="N32" s="65" t="s">
        <v>49</v>
      </c>
      <c r="O32" s="59"/>
      <c r="P32" s="47"/>
      <c r="Q32" s="47"/>
    </row>
    <row r="33" spans="2:20" ht="24.9" customHeight="1" x14ac:dyDescent="0.3">
      <c r="B33" s="277" t="s">
        <v>173</v>
      </c>
      <c r="C33" s="278"/>
      <c r="D33" s="278"/>
      <c r="E33" s="279"/>
      <c r="F33" s="63">
        <f>O26</f>
        <v>0</v>
      </c>
      <c r="G33" s="64" t="s">
        <v>49</v>
      </c>
      <c r="H33" s="280" t="s">
        <v>59</v>
      </c>
      <c r="I33" s="281"/>
      <c r="J33" s="281"/>
      <c r="K33" s="281"/>
      <c r="L33" s="282"/>
      <c r="M33" s="63">
        <f>O29</f>
        <v>0</v>
      </c>
      <c r="N33" s="65" t="s">
        <v>60</v>
      </c>
      <c r="O33" s="59"/>
      <c r="P33" s="47"/>
      <c r="Q33" s="47"/>
    </row>
    <row r="34" spans="2:20" ht="24.9" customHeight="1" x14ac:dyDescent="0.3">
      <c r="B34" s="283" t="s">
        <v>223</v>
      </c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T34" s="66" t="s">
        <v>61</v>
      </c>
    </row>
    <row r="35" spans="2:20" ht="24.9" customHeight="1" x14ac:dyDescent="0.3">
      <c r="B35" s="285" t="s">
        <v>62</v>
      </c>
      <c r="C35" s="287" t="s">
        <v>63</v>
      </c>
      <c r="D35" s="287"/>
      <c r="E35" s="287"/>
      <c r="F35" s="287"/>
      <c r="G35" s="288" t="s">
        <v>64</v>
      </c>
      <c r="H35" s="288"/>
      <c r="I35" s="288"/>
      <c r="J35" s="288"/>
      <c r="K35" s="208" t="s">
        <v>65</v>
      </c>
      <c r="L35" s="208"/>
      <c r="M35" s="208"/>
      <c r="N35" s="208"/>
      <c r="T35" s="66" t="s">
        <v>66</v>
      </c>
    </row>
    <row r="36" spans="2:20" ht="50.1" customHeight="1" x14ac:dyDescent="0.3">
      <c r="B36" s="286"/>
      <c r="C36" s="287"/>
      <c r="D36" s="287"/>
      <c r="E36" s="287"/>
      <c r="F36" s="287"/>
      <c r="G36" s="288" t="s">
        <v>67</v>
      </c>
      <c r="H36" s="288"/>
      <c r="I36" s="288"/>
      <c r="J36" s="67" t="s">
        <v>68</v>
      </c>
      <c r="K36" s="208" t="s">
        <v>69</v>
      </c>
      <c r="L36" s="208"/>
      <c r="M36" s="32" t="s">
        <v>70</v>
      </c>
      <c r="N36" s="32" t="s">
        <v>71</v>
      </c>
      <c r="T36" s="66" t="s">
        <v>72</v>
      </c>
    </row>
    <row r="37" spans="2:20" ht="39.9" customHeight="1" x14ac:dyDescent="0.3">
      <c r="B37" s="31">
        <v>1</v>
      </c>
      <c r="C37" s="289" t="s">
        <v>73</v>
      </c>
      <c r="D37" s="289"/>
      <c r="E37" s="289"/>
      <c r="F37" s="289"/>
      <c r="G37" s="290"/>
      <c r="H37" s="290"/>
      <c r="I37" s="290"/>
      <c r="J37" s="4"/>
      <c r="K37" s="261"/>
      <c r="L37" s="261"/>
      <c r="M37" s="5"/>
      <c r="N37" s="120"/>
      <c r="O37" s="291" t="s">
        <v>74</v>
      </c>
      <c r="P37" s="68"/>
      <c r="Q37" s="68"/>
      <c r="R37" s="68"/>
      <c r="T37" s="66" t="s">
        <v>75</v>
      </c>
    </row>
    <row r="38" spans="2:20" ht="39.9" customHeight="1" x14ac:dyDescent="0.3">
      <c r="B38" s="31">
        <v>2</v>
      </c>
      <c r="C38" s="289" t="s">
        <v>76</v>
      </c>
      <c r="D38" s="289"/>
      <c r="E38" s="289"/>
      <c r="F38" s="289"/>
      <c r="G38" s="290"/>
      <c r="H38" s="290"/>
      <c r="I38" s="290"/>
      <c r="J38" s="4"/>
      <c r="K38" s="261"/>
      <c r="L38" s="261"/>
      <c r="M38" s="5"/>
      <c r="N38" s="120"/>
      <c r="O38" s="291"/>
      <c r="P38" s="68"/>
      <c r="Q38" s="68"/>
      <c r="R38" s="68"/>
    </row>
    <row r="39" spans="2:20" ht="39.9" customHeight="1" x14ac:dyDescent="0.3">
      <c r="B39" s="31">
        <v>3</v>
      </c>
      <c r="C39" s="289" t="s">
        <v>77</v>
      </c>
      <c r="D39" s="289"/>
      <c r="E39" s="289"/>
      <c r="F39" s="289"/>
      <c r="G39" s="290"/>
      <c r="H39" s="290"/>
      <c r="I39" s="290"/>
      <c r="J39" s="4"/>
      <c r="K39" s="261"/>
      <c r="L39" s="261"/>
      <c r="M39" s="5"/>
      <c r="N39" s="120"/>
      <c r="O39" s="291"/>
      <c r="P39" s="68"/>
      <c r="Q39" s="68"/>
      <c r="R39" s="68"/>
    </row>
    <row r="40" spans="2:20" ht="39.9" customHeight="1" x14ac:dyDescent="0.3">
      <c r="B40" s="31">
        <v>4</v>
      </c>
      <c r="C40" s="289" t="s">
        <v>78</v>
      </c>
      <c r="D40" s="289"/>
      <c r="E40" s="289"/>
      <c r="F40" s="289"/>
      <c r="G40" s="290"/>
      <c r="H40" s="290"/>
      <c r="I40" s="290"/>
      <c r="J40" s="4"/>
      <c r="K40" s="261"/>
      <c r="L40" s="261"/>
      <c r="M40" s="5"/>
      <c r="N40" s="120"/>
      <c r="O40" s="291"/>
      <c r="P40" s="68"/>
      <c r="Q40" s="68"/>
      <c r="R40" s="68"/>
    </row>
    <row r="41" spans="2:20" ht="39.9" customHeight="1" x14ac:dyDescent="0.3">
      <c r="B41" s="31">
        <v>5</v>
      </c>
      <c r="C41" s="289" t="s">
        <v>79</v>
      </c>
      <c r="D41" s="289"/>
      <c r="E41" s="289"/>
      <c r="F41" s="289"/>
      <c r="G41" s="290"/>
      <c r="H41" s="290"/>
      <c r="I41" s="290"/>
      <c r="J41" s="4"/>
      <c r="K41" s="261"/>
      <c r="L41" s="261"/>
      <c r="M41" s="5"/>
      <c r="N41" s="120"/>
      <c r="O41" s="291"/>
      <c r="P41" s="68"/>
      <c r="Q41" s="68"/>
      <c r="R41" s="68"/>
    </row>
    <row r="42" spans="2:20" ht="39.9" customHeight="1" x14ac:dyDescent="0.3">
      <c r="B42" s="31">
        <v>6</v>
      </c>
      <c r="C42" s="289" t="s">
        <v>80</v>
      </c>
      <c r="D42" s="289"/>
      <c r="E42" s="289"/>
      <c r="F42" s="289"/>
      <c r="G42" s="290"/>
      <c r="H42" s="290"/>
      <c r="I42" s="290"/>
      <c r="J42" s="4"/>
      <c r="K42" s="261"/>
      <c r="L42" s="261"/>
      <c r="M42" s="261"/>
      <c r="N42" s="261"/>
    </row>
    <row r="43" spans="2:20" ht="39.9" customHeight="1" x14ac:dyDescent="0.3">
      <c r="B43" s="31">
        <v>7</v>
      </c>
      <c r="C43" s="289" t="s">
        <v>81</v>
      </c>
      <c r="D43" s="289"/>
      <c r="E43" s="289"/>
      <c r="F43" s="289"/>
      <c r="G43" s="290"/>
      <c r="H43" s="290"/>
      <c r="I43" s="290"/>
      <c r="J43" s="4"/>
      <c r="K43" s="261"/>
      <c r="L43" s="261"/>
      <c r="M43" s="261"/>
      <c r="N43" s="261"/>
    </row>
    <row r="44" spans="2:20" ht="39.9" customHeight="1" x14ac:dyDescent="0.3">
      <c r="B44" s="31">
        <v>8</v>
      </c>
      <c r="C44" s="289" t="s">
        <v>82</v>
      </c>
      <c r="D44" s="289"/>
      <c r="E44" s="289"/>
      <c r="F44" s="289"/>
      <c r="G44" s="290"/>
      <c r="H44" s="290"/>
      <c r="I44" s="290"/>
      <c r="J44" s="4"/>
      <c r="K44" s="261"/>
      <c r="L44" s="261"/>
      <c r="M44" s="261"/>
      <c r="N44" s="261"/>
    </row>
    <row r="45" spans="2:20" ht="39.9" customHeight="1" x14ac:dyDescent="0.3">
      <c r="B45" s="31">
        <v>9</v>
      </c>
      <c r="C45" s="289" t="s">
        <v>83</v>
      </c>
      <c r="D45" s="289"/>
      <c r="E45" s="289"/>
      <c r="F45" s="289"/>
      <c r="G45" s="290"/>
      <c r="H45" s="290"/>
      <c r="I45" s="290"/>
      <c r="J45" s="4"/>
      <c r="K45" s="261"/>
      <c r="L45" s="261"/>
      <c r="M45" s="261"/>
      <c r="N45" s="261"/>
    </row>
    <row r="46" spans="2:20" ht="39.9" customHeight="1" x14ac:dyDescent="0.3">
      <c r="B46" s="31">
        <v>10</v>
      </c>
      <c r="C46" s="289" t="s">
        <v>84</v>
      </c>
      <c r="D46" s="289"/>
      <c r="E46" s="289"/>
      <c r="F46" s="289"/>
      <c r="G46" s="290"/>
      <c r="H46" s="290"/>
      <c r="I46" s="290"/>
      <c r="J46" s="4"/>
      <c r="K46" s="261"/>
      <c r="L46" s="261"/>
      <c r="M46" s="261"/>
      <c r="N46" s="261"/>
    </row>
    <row r="47" spans="2:20" ht="39.9" customHeight="1" x14ac:dyDescent="0.3">
      <c r="B47" s="31">
        <v>11</v>
      </c>
      <c r="C47" s="289" t="s">
        <v>85</v>
      </c>
      <c r="D47" s="289"/>
      <c r="E47" s="289"/>
      <c r="F47" s="289"/>
      <c r="G47" s="290"/>
      <c r="H47" s="290"/>
      <c r="I47" s="290"/>
      <c r="J47" s="4"/>
      <c r="K47" s="261"/>
      <c r="L47" s="261"/>
      <c r="M47" s="261"/>
      <c r="N47" s="261"/>
    </row>
    <row r="48" spans="2:20" ht="39.9" customHeight="1" x14ac:dyDescent="0.3">
      <c r="B48" s="31">
        <v>12</v>
      </c>
      <c r="C48" s="289" t="s">
        <v>225</v>
      </c>
      <c r="D48" s="289"/>
      <c r="E48" s="289"/>
      <c r="F48" s="289"/>
      <c r="G48" s="290"/>
      <c r="H48" s="290"/>
      <c r="I48" s="290"/>
      <c r="J48" s="4"/>
      <c r="K48" s="261"/>
      <c r="L48" s="261"/>
      <c r="M48" s="261"/>
      <c r="N48" s="261"/>
    </row>
    <row r="49" spans="2:15" ht="39.9" customHeight="1" x14ac:dyDescent="0.3">
      <c r="B49" s="31">
        <v>13</v>
      </c>
      <c r="C49" s="207" t="s">
        <v>86</v>
      </c>
      <c r="D49" s="289" t="s">
        <v>87</v>
      </c>
      <c r="E49" s="289"/>
      <c r="F49" s="289"/>
      <c r="G49" s="289"/>
      <c r="H49" s="289"/>
      <c r="I49" s="289"/>
      <c r="J49" s="4"/>
      <c r="K49" s="261"/>
      <c r="L49" s="261"/>
      <c r="M49" s="69" t="s">
        <v>88</v>
      </c>
      <c r="N49" s="5"/>
      <c r="O49" s="70" t="s">
        <v>89</v>
      </c>
    </row>
    <row r="50" spans="2:15" ht="39.9" customHeight="1" x14ac:dyDescent="0.3">
      <c r="B50" s="31">
        <v>14</v>
      </c>
      <c r="C50" s="207"/>
      <c r="D50" s="289" t="s">
        <v>90</v>
      </c>
      <c r="E50" s="289"/>
      <c r="F50" s="289"/>
      <c r="G50" s="289"/>
      <c r="H50" s="289"/>
      <c r="I50" s="289"/>
      <c r="J50" s="4"/>
      <c r="K50" s="261"/>
      <c r="L50" s="261"/>
      <c r="M50" s="69" t="s">
        <v>91</v>
      </c>
      <c r="N50" s="5"/>
      <c r="O50" s="70" t="s">
        <v>12</v>
      </c>
    </row>
    <row r="51" spans="2:15" ht="39.9" customHeight="1" x14ac:dyDescent="0.3">
      <c r="B51" s="31">
        <v>15</v>
      </c>
      <c r="C51" s="207"/>
      <c r="D51" s="289" t="s">
        <v>92</v>
      </c>
      <c r="E51" s="289"/>
      <c r="F51" s="289"/>
      <c r="G51" s="289"/>
      <c r="H51" s="289"/>
      <c r="I51" s="289"/>
      <c r="J51" s="4"/>
      <c r="K51" s="261"/>
      <c r="L51" s="261"/>
      <c r="M51" s="71" t="s">
        <v>93</v>
      </c>
      <c r="N51" s="5"/>
      <c r="O51" s="70" t="s">
        <v>94</v>
      </c>
    </row>
    <row r="52" spans="2:15" ht="39.9" customHeight="1" x14ac:dyDescent="0.3">
      <c r="B52" s="31">
        <v>16</v>
      </c>
      <c r="C52" s="207"/>
      <c r="D52" s="287" t="s">
        <v>95</v>
      </c>
      <c r="E52" s="287"/>
      <c r="F52" s="287"/>
      <c r="G52" s="287"/>
      <c r="H52" s="287"/>
      <c r="I52" s="287"/>
      <c r="J52" s="4"/>
      <c r="K52" s="261"/>
      <c r="L52" s="261"/>
      <c r="M52" s="72" t="s">
        <v>96</v>
      </c>
      <c r="N52" s="13"/>
      <c r="O52" s="47" t="s">
        <v>172</v>
      </c>
    </row>
    <row r="53" spans="2:15" ht="24.9" customHeight="1" x14ac:dyDescent="0.3">
      <c r="B53" s="292" t="s">
        <v>98</v>
      </c>
      <c r="C53" s="292"/>
      <c r="D53" s="292"/>
      <c r="E53" s="292"/>
      <c r="F53" s="292"/>
      <c r="G53" s="292"/>
      <c r="H53" s="292"/>
      <c r="I53" s="292"/>
      <c r="J53" s="292"/>
      <c r="K53" s="292" t="s">
        <v>99</v>
      </c>
      <c r="L53" s="293"/>
      <c r="M53" s="293"/>
      <c r="N53" s="293"/>
    </row>
    <row r="54" spans="2:15" ht="24.9" customHeight="1" x14ac:dyDescent="0.3">
      <c r="B54" s="292"/>
      <c r="C54" s="292"/>
      <c r="D54" s="292"/>
      <c r="E54" s="292"/>
      <c r="F54" s="292"/>
      <c r="G54" s="292"/>
      <c r="H54" s="292"/>
      <c r="I54" s="292"/>
      <c r="J54" s="292"/>
      <c r="K54" s="293"/>
      <c r="L54" s="293"/>
      <c r="M54" s="293"/>
      <c r="N54" s="293"/>
    </row>
    <row r="55" spans="2:15" ht="24.9" customHeight="1" x14ac:dyDescent="0.3">
      <c r="B55" s="292"/>
      <c r="C55" s="292"/>
      <c r="D55" s="292"/>
      <c r="E55" s="292"/>
      <c r="F55" s="292"/>
      <c r="G55" s="292"/>
      <c r="H55" s="292"/>
      <c r="I55" s="292"/>
      <c r="J55" s="292"/>
      <c r="K55" s="293"/>
      <c r="L55" s="293"/>
      <c r="M55" s="293"/>
      <c r="N55" s="293"/>
    </row>
    <row r="56" spans="2:15" ht="63.75" customHeight="1" x14ac:dyDescent="0.3">
      <c r="B56" s="173" t="s">
        <v>174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</row>
    <row r="57" spans="2:15" ht="24.9" customHeight="1" x14ac:dyDescent="0.3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2:15" ht="24.9" customHeight="1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5" ht="24.9" customHeight="1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5" ht="24.9" customHeight="1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5" ht="24.9" customHeight="1" x14ac:dyDescent="0.3"/>
    <row r="62" spans="2:15" ht="24.9" customHeight="1" x14ac:dyDescent="0.3"/>
    <row r="63" spans="2:15" ht="24.9" customHeight="1" x14ac:dyDescent="0.3"/>
    <row r="64" spans="2:15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</sheetData>
  <sheetProtection password="C26C" sheet="1" formatCells="0" formatColumns="0" formatRows="0" insertColumns="0" insertRows="0" deleteColumns="0" deleteRows="0"/>
  <mergeCells count="112">
    <mergeCell ref="B53:J55"/>
    <mergeCell ref="K53:N55"/>
    <mergeCell ref="B56:N56"/>
    <mergeCell ref="D52:I52"/>
    <mergeCell ref="K52:L52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27" priority="2">
      <formula>$E$6="NIE"</formula>
    </cfRule>
  </conditionalFormatting>
  <conditionalFormatting sqref="G10:N10">
    <cfRule type="expression" dxfId="26" priority="1">
      <formula>$E$10="NIE"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5" priority="12">
      <formula>$J37="NIE"</formula>
    </cfRule>
  </conditionalFormatting>
  <conditionalFormatting sqref="K49:N49">
    <cfRule type="expression" dxfId="24" priority="9">
      <formula>$J$49="NIE"</formula>
    </cfRule>
  </conditionalFormatting>
  <conditionalFormatting sqref="K50:N50">
    <cfRule type="expression" dxfId="23" priority="8">
      <formula>$J$50="NIE"</formula>
    </cfRule>
  </conditionalFormatting>
  <conditionalFormatting sqref="K51:N51">
    <cfRule type="expression" dxfId="22" priority="7">
      <formula>$J$51="NIE"</formula>
    </cfRule>
  </conditionalFormatting>
  <conditionalFormatting sqref="K52:N52">
    <cfRule type="expression" dxfId="21" priority="6">
      <formula>$J$52="NIE"</formula>
    </cfRule>
  </conditionalFormatting>
  <dataValidations count="3">
    <dataValidation type="list" allowBlank="1" showInputMessage="1" showErrorMessage="1" sqref="J37:J52 E10 E6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  <dataValidation type="list" allowBlank="1" showInputMessage="1" showErrorMessage="1" sqref="E8:F8" xr:uid="{00000000-0002-0000-0500-000002000000}">
      <formula1>$T$8:$T$12</formula1>
    </dataValidation>
  </dataValidations>
  <pageMargins left="0.7" right="0.7" top="0.75" bottom="0.75" header="0.3" footer="0.3"/>
  <pageSetup paperSize="9" scale="42" fitToWidth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53"/>
  <sheetViews>
    <sheetView view="pageBreakPreview" zoomScale="75" zoomScaleNormal="100" zoomScaleSheetLayoutView="75" workbookViewId="0">
      <selection activeCell="H14" sqref="H14"/>
    </sheetView>
  </sheetViews>
  <sheetFormatPr defaultRowHeight="14.4" x14ac:dyDescent="0.3"/>
  <cols>
    <col min="2" max="2" width="20.664062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21" t="str">
        <f>IF('1.StrTytułowa'!E9&lt;&gt;"",'1.StrTytułowa'!E9,"")</f>
        <v/>
      </c>
      <c r="C2" s="221"/>
      <c r="D2" s="222" t="str">
        <f>IF('1.StrTytułowa'!E7&lt;&gt;"",'1.StrTytułowa'!E7,"")</f>
        <v/>
      </c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2:20" ht="50.25" customHeight="1" x14ac:dyDescent="0.3">
      <c r="B3" s="223" t="s">
        <v>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</row>
    <row r="4" spans="2:20" ht="24.9" customHeight="1" x14ac:dyDescent="0.3">
      <c r="B4" s="226" t="s">
        <v>231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</row>
    <row r="5" spans="2:20" ht="39.9" customHeight="1" x14ac:dyDescent="0.3">
      <c r="B5" s="227" t="s">
        <v>2</v>
      </c>
      <c r="C5" s="227"/>
      <c r="D5" s="227"/>
      <c r="E5" s="228"/>
      <c r="F5" s="229"/>
      <c r="G5" s="229"/>
      <c r="H5" s="229"/>
      <c r="I5" s="229"/>
      <c r="J5" s="229"/>
      <c r="K5" s="229"/>
      <c r="L5" s="229"/>
      <c r="M5" s="229"/>
      <c r="N5" s="230"/>
      <c r="O5" s="256" t="s">
        <v>206</v>
      </c>
      <c r="P5" s="257"/>
      <c r="Q5" s="257"/>
      <c r="R5" s="257"/>
    </row>
    <row r="6" spans="2:20" ht="39.9" customHeight="1" x14ac:dyDescent="0.3">
      <c r="B6" s="239" t="s">
        <v>192</v>
      </c>
      <c r="C6" s="240"/>
      <c r="D6" s="241"/>
      <c r="E6" s="233"/>
      <c r="F6" s="234"/>
      <c r="G6" s="237" t="s">
        <v>193</v>
      </c>
      <c r="H6" s="238"/>
      <c r="I6" s="235"/>
      <c r="J6" s="235"/>
      <c r="K6" s="237" t="s">
        <v>194</v>
      </c>
      <c r="L6" s="238"/>
      <c r="M6" s="235"/>
      <c r="N6" s="236"/>
      <c r="O6" s="256"/>
      <c r="P6" s="257"/>
      <c r="Q6" s="257"/>
      <c r="R6" s="257"/>
    </row>
    <row r="7" spans="2:20" ht="24.9" customHeight="1" x14ac:dyDescent="0.3">
      <c r="B7" s="227" t="s">
        <v>3</v>
      </c>
      <c r="C7" s="227"/>
      <c r="D7" s="227"/>
      <c r="E7" s="242" t="str">
        <f>IF('1.StrTytułowa'!E8:K8&lt;&gt;"",'1.StrTytułowa'!E8:K8,"")</f>
        <v/>
      </c>
      <c r="F7" s="243"/>
      <c r="G7" s="243"/>
      <c r="H7" s="243"/>
      <c r="I7" s="243"/>
      <c r="J7" s="243"/>
      <c r="K7" s="243"/>
      <c r="L7" s="243"/>
      <c r="M7" s="244"/>
      <c r="N7" s="245"/>
      <c r="O7" s="256"/>
      <c r="P7" s="257"/>
      <c r="Q7" s="257"/>
      <c r="R7" s="257"/>
      <c r="T7" t="s">
        <v>4</v>
      </c>
    </row>
    <row r="8" spans="2:20" ht="24.9" customHeight="1" x14ac:dyDescent="0.3">
      <c r="B8" s="227" t="s">
        <v>5</v>
      </c>
      <c r="C8" s="227"/>
      <c r="D8" s="227"/>
      <c r="E8" s="233"/>
      <c r="F8" s="234"/>
      <c r="G8" s="294" t="s">
        <v>6</v>
      </c>
      <c r="H8" s="294"/>
      <c r="I8" s="15"/>
      <c r="J8" s="45" t="s">
        <v>7</v>
      </c>
      <c r="K8" s="294" t="s">
        <v>8</v>
      </c>
      <c r="L8" s="294"/>
      <c r="M8" s="15"/>
      <c r="N8" s="45" t="s">
        <v>9</v>
      </c>
      <c r="T8" t="s">
        <v>18</v>
      </c>
    </row>
    <row r="9" spans="2:20" ht="24.9" customHeight="1" x14ac:dyDescent="0.3">
      <c r="B9" s="227" t="s">
        <v>10</v>
      </c>
      <c r="C9" s="227"/>
      <c r="D9" s="227"/>
      <c r="E9" s="231"/>
      <c r="F9" s="231"/>
      <c r="G9" s="232" t="s">
        <v>11</v>
      </c>
      <c r="H9" s="232"/>
      <c r="I9" s="16"/>
      <c r="J9" s="46" t="s">
        <v>12</v>
      </c>
      <c r="K9" s="232" t="s">
        <v>211</v>
      </c>
      <c r="L9" s="232"/>
      <c r="M9" s="16"/>
      <c r="N9" s="46" t="s">
        <v>12</v>
      </c>
      <c r="T9" s="47" t="s">
        <v>19</v>
      </c>
    </row>
    <row r="10" spans="2:20" ht="24.9" customHeight="1" x14ac:dyDescent="0.3">
      <c r="B10" s="227" t="s">
        <v>209</v>
      </c>
      <c r="C10" s="227"/>
      <c r="D10" s="227"/>
      <c r="E10" s="233"/>
      <c r="F10" s="234"/>
      <c r="G10" s="260" t="s">
        <v>14</v>
      </c>
      <c r="H10" s="260"/>
      <c r="I10" s="261"/>
      <c r="J10" s="261"/>
      <c r="K10" s="261"/>
      <c r="L10" s="261"/>
      <c r="M10" s="261"/>
      <c r="N10" s="261"/>
      <c r="O10" s="254" t="s">
        <v>208</v>
      </c>
      <c r="P10" s="255"/>
      <c r="Q10" s="255"/>
      <c r="R10" s="255"/>
      <c r="T10" s="47" t="s">
        <v>25</v>
      </c>
    </row>
    <row r="11" spans="2:20" ht="39.9" customHeight="1" x14ac:dyDescent="0.3">
      <c r="B11" s="227" t="s">
        <v>16</v>
      </c>
      <c r="C11" s="227"/>
      <c r="D11" s="227"/>
      <c r="E11" s="1"/>
      <c r="F11" s="2" t="str">
        <f>IFERROR(E11/M9,"-")</f>
        <v>-</v>
      </c>
      <c r="G11" s="268" t="s">
        <v>17</v>
      </c>
      <c r="H11" s="269"/>
      <c r="I11" s="261"/>
      <c r="J11" s="261"/>
      <c r="K11" s="261"/>
      <c r="L11" s="261"/>
      <c r="M11" s="261"/>
      <c r="N11" s="261"/>
      <c r="O11" s="254"/>
      <c r="P11" s="255"/>
      <c r="Q11" s="255"/>
      <c r="R11" s="255"/>
      <c r="T11" t="s">
        <v>15</v>
      </c>
    </row>
    <row r="12" spans="2:20" s="47" customFormat="1" ht="24.9" customHeight="1" x14ac:dyDescent="0.3">
      <c r="B12" s="205" t="s">
        <v>224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70"/>
      <c r="T12" t="s">
        <v>13</v>
      </c>
    </row>
    <row r="13" spans="2:20" ht="39.9" customHeight="1" x14ac:dyDescent="0.3">
      <c r="B13" s="48"/>
      <c r="C13" s="271" t="s">
        <v>20</v>
      </c>
      <c r="D13" s="271"/>
      <c r="E13" s="271"/>
      <c r="F13" s="271"/>
      <c r="G13" s="271"/>
      <c r="H13" s="271"/>
      <c r="I13" s="272" t="s">
        <v>21</v>
      </c>
      <c r="J13" s="272"/>
      <c r="K13" s="272"/>
      <c r="L13" s="272"/>
      <c r="M13" s="272"/>
      <c r="N13" s="272"/>
      <c r="O13" s="248" t="s">
        <v>22</v>
      </c>
      <c r="P13" s="250" t="s">
        <v>23</v>
      </c>
      <c r="Q13" s="251"/>
      <c r="R13" s="252"/>
      <c r="S13" s="253" t="s">
        <v>24</v>
      </c>
      <c r="T13" s="47"/>
    </row>
    <row r="14" spans="2:20" ht="61.5" customHeight="1" x14ac:dyDescent="0.3">
      <c r="B14" s="48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49" t="s">
        <v>31</v>
      </c>
      <c r="H14" s="154" t="s">
        <v>32</v>
      </c>
      <c r="I14" s="50" t="s">
        <v>27</v>
      </c>
      <c r="J14" s="50" t="s">
        <v>28</v>
      </c>
      <c r="K14" s="50" t="s">
        <v>29</v>
      </c>
      <c r="L14" s="50" t="s">
        <v>30</v>
      </c>
      <c r="M14" s="50" t="s">
        <v>31</v>
      </c>
      <c r="N14" s="50" t="s">
        <v>32</v>
      </c>
      <c r="O14" s="249"/>
      <c r="P14" s="51" t="s">
        <v>33</v>
      </c>
      <c r="Q14" s="51" t="s">
        <v>34</v>
      </c>
      <c r="R14" s="51" t="s">
        <v>35</v>
      </c>
      <c r="S14" s="253"/>
    </row>
    <row r="15" spans="2:20" ht="20.100000000000001" customHeight="1" x14ac:dyDescent="0.3">
      <c r="B15" s="52" t="s">
        <v>36</v>
      </c>
      <c r="C15" s="14"/>
      <c r="D15" s="14"/>
      <c r="E15" s="14"/>
      <c r="F15" s="14"/>
      <c r="G15" s="14"/>
      <c r="H15" s="53">
        <f>SUM(C15:G15)</f>
        <v>0</v>
      </c>
      <c r="I15" s="14"/>
      <c r="J15" s="14"/>
      <c r="K15" s="14"/>
      <c r="L15" s="14"/>
      <c r="M15" s="14"/>
      <c r="N15" s="54">
        <f>SUM(I15:M15)</f>
        <v>0</v>
      </c>
      <c r="O15" s="55">
        <v>1.1000000000000001</v>
      </c>
      <c r="P15" s="56">
        <v>77.62</v>
      </c>
      <c r="Q15" s="56">
        <f>P15*3.6</f>
        <v>279.43200000000002</v>
      </c>
      <c r="R15" s="56">
        <f>Q15/1000</f>
        <v>0.27943200000000001</v>
      </c>
      <c r="S15" s="253"/>
      <c r="T15" s="57"/>
    </row>
    <row r="16" spans="2:20" ht="20.100000000000001" customHeight="1" x14ac:dyDescent="0.3">
      <c r="B16" s="52" t="s">
        <v>37</v>
      </c>
      <c r="C16" s="14"/>
      <c r="D16" s="14"/>
      <c r="E16" s="14"/>
      <c r="F16" s="14"/>
      <c r="G16" s="14"/>
      <c r="H16" s="53">
        <f t="shared" ref="H16:H23" si="0">SUM(C16:G16)</f>
        <v>0</v>
      </c>
      <c r="I16" s="14"/>
      <c r="J16" s="14"/>
      <c r="K16" s="14"/>
      <c r="L16" s="14"/>
      <c r="M16" s="14"/>
      <c r="N16" s="54">
        <f t="shared" ref="N16:N23" si="1">SUM(I16:M16)</f>
        <v>0</v>
      </c>
      <c r="O16" s="55">
        <v>1.1000000000000001</v>
      </c>
      <c r="P16" s="56">
        <v>55.37</v>
      </c>
      <c r="Q16" s="56">
        <f t="shared" ref="Q16:Q21" si="2">P16*3.6</f>
        <v>199.33199999999999</v>
      </c>
      <c r="R16" s="56">
        <f t="shared" ref="R16:R23" si="3">Q16/1000</f>
        <v>0.19933199999999998</v>
      </c>
      <c r="S16" s="253"/>
      <c r="T16" s="57"/>
    </row>
    <row r="17" spans="2:20" ht="20.100000000000001" customHeight="1" x14ac:dyDescent="0.3">
      <c r="B17" s="52" t="s">
        <v>38</v>
      </c>
      <c r="C17" s="14"/>
      <c r="D17" s="14"/>
      <c r="E17" s="14"/>
      <c r="F17" s="14"/>
      <c r="G17" s="14"/>
      <c r="H17" s="53">
        <f t="shared" si="0"/>
        <v>0</v>
      </c>
      <c r="I17" s="14"/>
      <c r="J17" s="14"/>
      <c r="K17" s="14"/>
      <c r="L17" s="14"/>
      <c r="M17" s="14"/>
      <c r="N17" s="54">
        <f t="shared" si="1"/>
        <v>0</v>
      </c>
      <c r="O17" s="55">
        <v>1.1000000000000001</v>
      </c>
      <c r="P17" s="56">
        <v>63.1</v>
      </c>
      <c r="Q17" s="56">
        <f t="shared" si="2"/>
        <v>227.16</v>
      </c>
      <c r="R17" s="56">
        <f t="shared" si="3"/>
        <v>0.22716</v>
      </c>
      <c r="S17" s="253"/>
      <c r="T17" s="57"/>
    </row>
    <row r="18" spans="2:20" ht="20.100000000000001" customHeight="1" x14ac:dyDescent="0.3">
      <c r="B18" s="52" t="s">
        <v>39</v>
      </c>
      <c r="C18" s="14"/>
      <c r="D18" s="14"/>
      <c r="E18" s="14"/>
      <c r="F18" s="14"/>
      <c r="G18" s="14"/>
      <c r="H18" s="53">
        <f t="shared" si="0"/>
        <v>0</v>
      </c>
      <c r="I18" s="14"/>
      <c r="J18" s="14"/>
      <c r="K18" s="14"/>
      <c r="L18" s="14"/>
      <c r="M18" s="14"/>
      <c r="N18" s="54">
        <f t="shared" si="1"/>
        <v>0</v>
      </c>
      <c r="O18" s="55">
        <v>1.1000000000000001</v>
      </c>
      <c r="P18" s="56">
        <v>94.7</v>
      </c>
      <c r="Q18" s="56">
        <f t="shared" si="2"/>
        <v>340.92</v>
      </c>
      <c r="R18" s="56">
        <f t="shared" si="3"/>
        <v>0.34092</v>
      </c>
      <c r="S18" s="253"/>
      <c r="T18" s="57"/>
    </row>
    <row r="19" spans="2:20" ht="20.100000000000001" customHeight="1" x14ac:dyDescent="0.3">
      <c r="B19" s="52" t="s">
        <v>40</v>
      </c>
      <c r="C19" s="14"/>
      <c r="D19" s="14"/>
      <c r="E19" s="14"/>
      <c r="F19" s="14"/>
      <c r="G19" s="14"/>
      <c r="H19" s="53">
        <f t="shared" si="0"/>
        <v>0</v>
      </c>
      <c r="I19" s="14"/>
      <c r="J19" s="14"/>
      <c r="K19" s="14"/>
      <c r="L19" s="14"/>
      <c r="M19" s="14"/>
      <c r="N19" s="54">
        <f t="shared" si="1"/>
        <v>0</v>
      </c>
      <c r="O19" s="55">
        <v>0.2</v>
      </c>
      <c r="P19" s="56">
        <v>0</v>
      </c>
      <c r="Q19" s="56">
        <f t="shared" si="2"/>
        <v>0</v>
      </c>
      <c r="R19" s="56">
        <f t="shared" si="3"/>
        <v>0</v>
      </c>
      <c r="S19" s="58" t="s">
        <v>41</v>
      </c>
      <c r="T19" s="57"/>
    </row>
    <row r="20" spans="2:20" ht="20.100000000000001" customHeight="1" x14ac:dyDescent="0.3">
      <c r="B20" s="3" t="s">
        <v>42</v>
      </c>
      <c r="C20" s="14"/>
      <c r="D20" s="14"/>
      <c r="E20" s="14"/>
      <c r="F20" s="14"/>
      <c r="G20" s="14"/>
      <c r="H20" s="53">
        <f>SUM(C20:G20)</f>
        <v>0</v>
      </c>
      <c r="I20" s="14"/>
      <c r="J20" s="14"/>
      <c r="K20" s="14"/>
      <c r="L20" s="14"/>
      <c r="M20" s="14"/>
      <c r="N20" s="54">
        <f>SUM(I20:M20)</f>
        <v>0</v>
      </c>
      <c r="O20" s="127">
        <v>0</v>
      </c>
      <c r="P20" s="128">
        <v>0</v>
      </c>
      <c r="Q20" s="128">
        <f t="shared" si="2"/>
        <v>0</v>
      </c>
      <c r="R20" s="129">
        <f t="shared" si="3"/>
        <v>0</v>
      </c>
      <c r="S20" s="132" t="s">
        <v>43</v>
      </c>
    </row>
    <row r="21" spans="2:20" ht="39.9" customHeight="1" x14ac:dyDescent="0.3">
      <c r="B21" s="3" t="s">
        <v>220</v>
      </c>
      <c r="C21" s="14"/>
      <c r="D21" s="14"/>
      <c r="E21" s="14"/>
      <c r="F21" s="14"/>
      <c r="G21" s="14"/>
      <c r="H21" s="53">
        <f>SUM(C21:G21)</f>
        <v>0</v>
      </c>
      <c r="I21" s="14"/>
      <c r="J21" s="14"/>
      <c r="K21" s="14"/>
      <c r="L21" s="14"/>
      <c r="M21" s="14"/>
      <c r="N21" s="54">
        <f>SUM(I21:M21)</f>
        <v>0</v>
      </c>
      <c r="O21" s="127">
        <v>0.8</v>
      </c>
      <c r="P21" s="128">
        <v>93.55</v>
      </c>
      <c r="Q21" s="150">
        <f t="shared" si="2"/>
        <v>336.78</v>
      </c>
      <c r="R21" s="56">
        <f t="shared" si="3"/>
        <v>0.33677999999999997</v>
      </c>
      <c r="S21" s="132" t="s">
        <v>221</v>
      </c>
    </row>
    <row r="22" spans="2:20" ht="35.1" customHeight="1" x14ac:dyDescent="0.3">
      <c r="B22" s="52" t="s">
        <v>44</v>
      </c>
      <c r="C22" s="14"/>
      <c r="D22" s="14"/>
      <c r="E22" s="14"/>
      <c r="F22" s="14"/>
      <c r="G22" s="14"/>
      <c r="H22" s="53">
        <f t="shared" si="0"/>
        <v>0</v>
      </c>
      <c r="I22" s="14"/>
      <c r="J22" s="14"/>
      <c r="K22" s="14"/>
      <c r="L22" s="14"/>
      <c r="M22" s="14"/>
      <c r="N22" s="54">
        <f t="shared" si="1"/>
        <v>0</v>
      </c>
      <c r="O22" s="55">
        <v>2.5</v>
      </c>
      <c r="P22" s="56"/>
      <c r="Q22" s="56">
        <v>708</v>
      </c>
      <c r="R22" s="56">
        <f t="shared" si="3"/>
        <v>0.70799999999999996</v>
      </c>
      <c r="S22" s="28" t="s">
        <v>45</v>
      </c>
    </row>
    <row r="23" spans="2:20" ht="35.1" customHeight="1" x14ac:dyDescent="0.3">
      <c r="B23" s="52" t="s">
        <v>46</v>
      </c>
      <c r="C23" s="14"/>
      <c r="D23" s="14"/>
      <c r="E23" s="14"/>
      <c r="F23" s="14"/>
      <c r="G23" s="14"/>
      <c r="H23" s="53">
        <f t="shared" si="0"/>
        <v>0</v>
      </c>
      <c r="I23" s="14"/>
      <c r="J23" s="14"/>
      <c r="K23" s="14"/>
      <c r="L23" s="14"/>
      <c r="M23" s="14"/>
      <c r="N23" s="54">
        <f t="shared" si="1"/>
        <v>0</v>
      </c>
      <c r="O23" s="55">
        <v>2.5</v>
      </c>
      <c r="P23" s="56"/>
      <c r="Q23" s="56">
        <v>708</v>
      </c>
      <c r="R23" s="56">
        <f t="shared" si="3"/>
        <v>0.70799999999999996</v>
      </c>
      <c r="S23" s="28" t="s">
        <v>47</v>
      </c>
    </row>
    <row r="24" spans="2:20" ht="20.100000000000001" customHeight="1" x14ac:dyDescent="0.3">
      <c r="B24" s="262" t="s">
        <v>48</v>
      </c>
      <c r="C24" s="263"/>
      <c r="D24" s="263"/>
      <c r="E24" s="263"/>
      <c r="F24" s="263"/>
      <c r="G24" s="264"/>
      <c r="H24" s="53">
        <f>SUM(H15:H21)</f>
        <v>0</v>
      </c>
      <c r="I24" s="265" t="s">
        <v>48</v>
      </c>
      <c r="J24" s="266"/>
      <c r="K24" s="266"/>
      <c r="L24" s="266"/>
      <c r="M24" s="267"/>
      <c r="N24" s="54">
        <f>SUM(N15:N21)</f>
        <v>0</v>
      </c>
      <c r="O24" s="59">
        <f>H24-N24</f>
        <v>0</v>
      </c>
      <c r="P24" s="60" t="s">
        <v>49</v>
      </c>
      <c r="Q24" s="60"/>
      <c r="R24" s="61"/>
      <c r="T24" s="57"/>
    </row>
    <row r="25" spans="2:20" ht="20.100000000000001" customHeight="1" x14ac:dyDescent="0.3">
      <c r="B25" s="262" t="s">
        <v>50</v>
      </c>
      <c r="C25" s="263"/>
      <c r="D25" s="263"/>
      <c r="E25" s="263"/>
      <c r="F25" s="263"/>
      <c r="G25" s="264"/>
      <c r="H25" s="53">
        <f>H22</f>
        <v>0</v>
      </c>
      <c r="I25" s="265" t="s">
        <v>50</v>
      </c>
      <c r="J25" s="266"/>
      <c r="K25" s="266"/>
      <c r="L25" s="266"/>
      <c r="M25" s="267"/>
      <c r="N25" s="54">
        <f>N22</f>
        <v>0</v>
      </c>
      <c r="O25" s="59">
        <f>H25-N25</f>
        <v>0</v>
      </c>
      <c r="P25" s="60" t="s">
        <v>49</v>
      </c>
      <c r="Q25" s="60"/>
      <c r="R25" s="61"/>
      <c r="T25" s="57"/>
    </row>
    <row r="26" spans="2:20" ht="20.100000000000001" customHeight="1" x14ac:dyDescent="0.3">
      <c r="B26" s="262" t="s">
        <v>51</v>
      </c>
      <c r="C26" s="263"/>
      <c r="D26" s="263"/>
      <c r="E26" s="263"/>
      <c r="F26" s="263"/>
      <c r="G26" s="264"/>
      <c r="H26" s="53">
        <f>H23</f>
        <v>0</v>
      </c>
      <c r="I26" s="265" t="s">
        <v>52</v>
      </c>
      <c r="J26" s="266"/>
      <c r="K26" s="266"/>
      <c r="L26" s="266"/>
      <c r="M26" s="267"/>
      <c r="N26" s="54">
        <f>N23</f>
        <v>0</v>
      </c>
      <c r="O26" s="59">
        <f>N26-H26</f>
        <v>0</v>
      </c>
      <c r="P26" s="60" t="s">
        <v>49</v>
      </c>
      <c r="Q26" s="60"/>
      <c r="R26" s="61"/>
      <c r="T26" s="57"/>
    </row>
    <row r="27" spans="2:20" ht="20.100000000000001" customHeight="1" x14ac:dyDescent="0.3">
      <c r="B27" s="262" t="s">
        <v>53</v>
      </c>
      <c r="C27" s="263"/>
      <c r="D27" s="263"/>
      <c r="E27" s="263"/>
      <c r="F27" s="263"/>
      <c r="G27" s="264"/>
      <c r="H27" s="53">
        <f>SUM(H15:H22)</f>
        <v>0</v>
      </c>
      <c r="I27" s="273" t="s">
        <v>54</v>
      </c>
      <c r="J27" s="273"/>
      <c r="K27" s="273"/>
      <c r="L27" s="273"/>
      <c r="M27" s="273"/>
      <c r="N27" s="54">
        <f>SUM(N15:N22)</f>
        <v>0</v>
      </c>
      <c r="O27" s="59">
        <f>H27-N27</f>
        <v>0</v>
      </c>
      <c r="P27" s="62" t="s">
        <v>49</v>
      </c>
      <c r="Q27" s="62"/>
    </row>
    <row r="28" spans="2:20" ht="20.100000000000001" customHeight="1" x14ac:dyDescent="0.3">
      <c r="B28" s="262" t="s">
        <v>202</v>
      </c>
      <c r="C28" s="263"/>
      <c r="D28" s="263"/>
      <c r="E28" s="263"/>
      <c r="F28" s="263"/>
      <c r="G28" s="264"/>
      <c r="H28" s="53">
        <f>H15*$O$15+H16*$O$16+H17*$O$17+H18*$O$18+H19*$O$19+H21*$O$21+H22*$O$22-H23*$O$23+H20*$O$20</f>
        <v>0</v>
      </c>
      <c r="I28" s="273" t="s">
        <v>202</v>
      </c>
      <c r="J28" s="273"/>
      <c r="K28" s="273"/>
      <c r="L28" s="273"/>
      <c r="M28" s="273"/>
      <c r="N28" s="54">
        <f>N15*$O$15+N16*$O$16+N17*$O$17+N18*$O$18+N19*$O$19+N21*$O$21+N22*$O$22-N23*$O$23+N20*$O$20</f>
        <v>0</v>
      </c>
      <c r="O28" s="59">
        <f>H28-N28</f>
        <v>0</v>
      </c>
      <c r="P28" s="62" t="s">
        <v>49</v>
      </c>
      <c r="Q28" s="62"/>
    </row>
    <row r="29" spans="2:20" ht="20.100000000000001" customHeight="1" x14ac:dyDescent="0.3">
      <c r="B29" s="262" t="s">
        <v>55</v>
      </c>
      <c r="C29" s="263"/>
      <c r="D29" s="263"/>
      <c r="E29" s="263"/>
      <c r="F29" s="263"/>
      <c r="G29" s="264"/>
      <c r="H29" s="53">
        <f>(H15*$R$15+H16*$R$16+H17*$R$17+H18*$R$18+H19*$R$19+H20*$R$20+H21*$R$21+H22*$R$22-H23*$R$23)/1000</f>
        <v>0</v>
      </c>
      <c r="I29" s="273" t="s">
        <v>55</v>
      </c>
      <c r="J29" s="273"/>
      <c r="K29" s="273"/>
      <c r="L29" s="273"/>
      <c r="M29" s="273"/>
      <c r="N29" s="54">
        <f>(N15*$R$15+N16*$R$16+N17*$R$17+N18*$R$18+N19*$R$19+N20*$R$20+N21*$R$21+N22*$R$22-N23*$R$23)/1000</f>
        <v>0</v>
      </c>
      <c r="O29" s="59">
        <f>H29-N29</f>
        <v>0</v>
      </c>
      <c r="P29" s="62" t="s">
        <v>60</v>
      </c>
      <c r="Q29" s="62"/>
    </row>
    <row r="30" spans="2:20" ht="20.100000000000001" customHeight="1" x14ac:dyDescent="0.3">
      <c r="B30" s="274" t="s">
        <v>207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59"/>
      <c r="P30" s="62"/>
      <c r="Q30" s="62"/>
    </row>
    <row r="31" spans="2:20" ht="24.9" customHeight="1" x14ac:dyDescent="0.3">
      <c r="B31" s="277" t="s">
        <v>56</v>
      </c>
      <c r="C31" s="278"/>
      <c r="D31" s="278"/>
      <c r="E31" s="279"/>
      <c r="F31" s="63">
        <f>O24</f>
        <v>0</v>
      </c>
      <c r="G31" s="64" t="s">
        <v>49</v>
      </c>
      <c r="H31" s="280" t="s">
        <v>57</v>
      </c>
      <c r="I31" s="281"/>
      <c r="J31" s="281"/>
      <c r="K31" s="281"/>
      <c r="L31" s="282"/>
      <c r="M31" s="63">
        <f>O27</f>
        <v>0</v>
      </c>
      <c r="N31" s="65" t="s">
        <v>49</v>
      </c>
      <c r="O31" s="59"/>
      <c r="P31" s="47"/>
      <c r="Q31" s="47"/>
    </row>
    <row r="32" spans="2:20" ht="24.9" customHeight="1" x14ac:dyDescent="0.3">
      <c r="B32" s="277" t="s">
        <v>58</v>
      </c>
      <c r="C32" s="278"/>
      <c r="D32" s="278"/>
      <c r="E32" s="279"/>
      <c r="F32" s="63">
        <f>O25</f>
        <v>0</v>
      </c>
      <c r="G32" s="64" t="s">
        <v>49</v>
      </c>
      <c r="H32" s="280" t="s">
        <v>203</v>
      </c>
      <c r="I32" s="281"/>
      <c r="J32" s="281"/>
      <c r="K32" s="281"/>
      <c r="L32" s="282"/>
      <c r="M32" s="63">
        <f>O28</f>
        <v>0</v>
      </c>
      <c r="N32" s="65" t="s">
        <v>49</v>
      </c>
      <c r="O32" s="59"/>
      <c r="P32" s="47"/>
      <c r="Q32" s="47"/>
    </row>
    <row r="33" spans="2:20" ht="24.9" customHeight="1" x14ac:dyDescent="0.3">
      <c r="B33" s="277" t="s">
        <v>173</v>
      </c>
      <c r="C33" s="278"/>
      <c r="D33" s="278"/>
      <c r="E33" s="279"/>
      <c r="F33" s="63">
        <f>O26</f>
        <v>0</v>
      </c>
      <c r="G33" s="64" t="s">
        <v>49</v>
      </c>
      <c r="H33" s="280" t="s">
        <v>59</v>
      </c>
      <c r="I33" s="281"/>
      <c r="J33" s="281"/>
      <c r="K33" s="281"/>
      <c r="L33" s="282"/>
      <c r="M33" s="63">
        <f>O29</f>
        <v>0</v>
      </c>
      <c r="N33" s="65" t="s">
        <v>60</v>
      </c>
      <c r="O33" s="59"/>
      <c r="P33" s="47"/>
      <c r="Q33" s="47"/>
    </row>
    <row r="34" spans="2:20" ht="24.9" customHeight="1" x14ac:dyDescent="0.3">
      <c r="B34" s="283" t="s">
        <v>223</v>
      </c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T34" s="66" t="s">
        <v>61</v>
      </c>
    </row>
    <row r="35" spans="2:20" ht="24.9" customHeight="1" x14ac:dyDescent="0.3">
      <c r="B35" s="285" t="s">
        <v>62</v>
      </c>
      <c r="C35" s="287" t="s">
        <v>63</v>
      </c>
      <c r="D35" s="287"/>
      <c r="E35" s="287"/>
      <c r="F35" s="287"/>
      <c r="G35" s="288" t="s">
        <v>64</v>
      </c>
      <c r="H35" s="288"/>
      <c r="I35" s="288"/>
      <c r="J35" s="288"/>
      <c r="K35" s="208" t="s">
        <v>65</v>
      </c>
      <c r="L35" s="208"/>
      <c r="M35" s="208"/>
      <c r="N35" s="208"/>
      <c r="T35" s="66" t="s">
        <v>66</v>
      </c>
    </row>
    <row r="36" spans="2:20" ht="50.1" customHeight="1" x14ac:dyDescent="0.3">
      <c r="B36" s="286"/>
      <c r="C36" s="287"/>
      <c r="D36" s="287"/>
      <c r="E36" s="287"/>
      <c r="F36" s="287"/>
      <c r="G36" s="288" t="s">
        <v>67</v>
      </c>
      <c r="H36" s="288"/>
      <c r="I36" s="288"/>
      <c r="J36" s="67" t="s">
        <v>68</v>
      </c>
      <c r="K36" s="208" t="s">
        <v>69</v>
      </c>
      <c r="L36" s="208"/>
      <c r="M36" s="32" t="s">
        <v>70</v>
      </c>
      <c r="N36" s="32" t="s">
        <v>71</v>
      </c>
      <c r="T36" s="66" t="s">
        <v>72</v>
      </c>
    </row>
    <row r="37" spans="2:20" ht="39.9" customHeight="1" x14ac:dyDescent="0.3">
      <c r="B37" s="31">
        <v>1</v>
      </c>
      <c r="C37" s="289" t="s">
        <v>73</v>
      </c>
      <c r="D37" s="289"/>
      <c r="E37" s="289"/>
      <c r="F37" s="289"/>
      <c r="G37" s="290"/>
      <c r="H37" s="290"/>
      <c r="I37" s="290"/>
      <c r="J37" s="4"/>
      <c r="K37" s="261"/>
      <c r="L37" s="261"/>
      <c r="M37" s="5"/>
      <c r="N37" s="120"/>
      <c r="O37" s="291" t="s">
        <v>74</v>
      </c>
      <c r="P37" s="68"/>
      <c r="Q37" s="68"/>
      <c r="R37" s="68"/>
      <c r="T37" s="66" t="s">
        <v>75</v>
      </c>
    </row>
    <row r="38" spans="2:20" ht="39.9" customHeight="1" x14ac:dyDescent="0.3">
      <c r="B38" s="31">
        <v>2</v>
      </c>
      <c r="C38" s="289" t="s">
        <v>76</v>
      </c>
      <c r="D38" s="289"/>
      <c r="E38" s="289"/>
      <c r="F38" s="289"/>
      <c r="G38" s="290"/>
      <c r="H38" s="290"/>
      <c r="I38" s="290"/>
      <c r="J38" s="4"/>
      <c r="K38" s="261"/>
      <c r="L38" s="261"/>
      <c r="M38" s="5"/>
      <c r="N38" s="120"/>
      <c r="O38" s="291"/>
      <c r="P38" s="68"/>
      <c r="Q38" s="68"/>
      <c r="R38" s="68"/>
    </row>
    <row r="39" spans="2:20" ht="39.9" customHeight="1" x14ac:dyDescent="0.3">
      <c r="B39" s="31">
        <v>3</v>
      </c>
      <c r="C39" s="289" t="s">
        <v>77</v>
      </c>
      <c r="D39" s="289"/>
      <c r="E39" s="289"/>
      <c r="F39" s="289"/>
      <c r="G39" s="290"/>
      <c r="H39" s="290"/>
      <c r="I39" s="290"/>
      <c r="J39" s="4"/>
      <c r="K39" s="261"/>
      <c r="L39" s="261"/>
      <c r="M39" s="5"/>
      <c r="N39" s="120"/>
      <c r="O39" s="291"/>
      <c r="P39" s="68"/>
      <c r="Q39" s="68"/>
      <c r="R39" s="68"/>
    </row>
    <row r="40" spans="2:20" ht="39.9" customHeight="1" x14ac:dyDescent="0.3">
      <c r="B40" s="31">
        <v>4</v>
      </c>
      <c r="C40" s="289" t="s">
        <v>78</v>
      </c>
      <c r="D40" s="289"/>
      <c r="E40" s="289"/>
      <c r="F40" s="289"/>
      <c r="G40" s="290"/>
      <c r="H40" s="290"/>
      <c r="I40" s="290"/>
      <c r="J40" s="4"/>
      <c r="K40" s="261"/>
      <c r="L40" s="261"/>
      <c r="M40" s="5"/>
      <c r="N40" s="120"/>
      <c r="O40" s="291"/>
      <c r="P40" s="68"/>
      <c r="Q40" s="68"/>
      <c r="R40" s="68"/>
    </row>
    <row r="41" spans="2:20" ht="39.9" customHeight="1" x14ac:dyDescent="0.3">
      <c r="B41" s="31">
        <v>5</v>
      </c>
      <c r="C41" s="289" t="s">
        <v>79</v>
      </c>
      <c r="D41" s="289"/>
      <c r="E41" s="289"/>
      <c r="F41" s="289"/>
      <c r="G41" s="290"/>
      <c r="H41" s="290"/>
      <c r="I41" s="290"/>
      <c r="J41" s="4"/>
      <c r="K41" s="261"/>
      <c r="L41" s="261"/>
      <c r="M41" s="5"/>
      <c r="N41" s="120"/>
      <c r="O41" s="291"/>
      <c r="P41" s="68"/>
      <c r="Q41" s="68"/>
      <c r="R41" s="68"/>
    </row>
    <row r="42" spans="2:20" ht="39.9" customHeight="1" x14ac:dyDescent="0.3">
      <c r="B42" s="31">
        <v>6</v>
      </c>
      <c r="C42" s="289" t="s">
        <v>80</v>
      </c>
      <c r="D42" s="289"/>
      <c r="E42" s="289"/>
      <c r="F42" s="289"/>
      <c r="G42" s="290"/>
      <c r="H42" s="290"/>
      <c r="I42" s="290"/>
      <c r="J42" s="4"/>
      <c r="K42" s="261"/>
      <c r="L42" s="261"/>
      <c r="M42" s="261"/>
      <c r="N42" s="261"/>
    </row>
    <row r="43" spans="2:20" ht="39.9" customHeight="1" x14ac:dyDescent="0.3">
      <c r="B43" s="31">
        <v>7</v>
      </c>
      <c r="C43" s="289" t="s">
        <v>81</v>
      </c>
      <c r="D43" s="289"/>
      <c r="E43" s="289"/>
      <c r="F43" s="289"/>
      <c r="G43" s="290"/>
      <c r="H43" s="290"/>
      <c r="I43" s="290"/>
      <c r="J43" s="4"/>
      <c r="K43" s="261"/>
      <c r="L43" s="261"/>
      <c r="M43" s="261"/>
      <c r="N43" s="261"/>
    </row>
    <row r="44" spans="2:20" ht="39.9" customHeight="1" x14ac:dyDescent="0.3">
      <c r="B44" s="31">
        <v>8</v>
      </c>
      <c r="C44" s="289" t="s">
        <v>82</v>
      </c>
      <c r="D44" s="289"/>
      <c r="E44" s="289"/>
      <c r="F44" s="289"/>
      <c r="G44" s="290"/>
      <c r="H44" s="290"/>
      <c r="I44" s="290"/>
      <c r="J44" s="4"/>
      <c r="K44" s="261"/>
      <c r="L44" s="261"/>
      <c r="M44" s="261"/>
      <c r="N44" s="261"/>
    </row>
    <row r="45" spans="2:20" ht="39.9" customHeight="1" x14ac:dyDescent="0.3">
      <c r="B45" s="31">
        <v>9</v>
      </c>
      <c r="C45" s="289" t="s">
        <v>83</v>
      </c>
      <c r="D45" s="289"/>
      <c r="E45" s="289"/>
      <c r="F45" s="289"/>
      <c r="G45" s="290"/>
      <c r="H45" s="290"/>
      <c r="I45" s="290"/>
      <c r="J45" s="4"/>
      <c r="K45" s="261"/>
      <c r="L45" s="261"/>
      <c r="M45" s="261"/>
      <c r="N45" s="261"/>
    </row>
    <row r="46" spans="2:20" ht="39.9" customHeight="1" x14ac:dyDescent="0.3">
      <c r="B46" s="31">
        <v>10</v>
      </c>
      <c r="C46" s="289" t="s">
        <v>84</v>
      </c>
      <c r="D46" s="289"/>
      <c r="E46" s="289"/>
      <c r="F46" s="289"/>
      <c r="G46" s="290"/>
      <c r="H46" s="290"/>
      <c r="I46" s="290"/>
      <c r="J46" s="4"/>
      <c r="K46" s="261"/>
      <c r="L46" s="261"/>
      <c r="M46" s="261"/>
      <c r="N46" s="261"/>
    </row>
    <row r="47" spans="2:20" ht="39.9" customHeight="1" x14ac:dyDescent="0.3">
      <c r="B47" s="31">
        <v>11</v>
      </c>
      <c r="C47" s="289" t="s">
        <v>85</v>
      </c>
      <c r="D47" s="289"/>
      <c r="E47" s="289"/>
      <c r="F47" s="289"/>
      <c r="G47" s="290"/>
      <c r="H47" s="290"/>
      <c r="I47" s="290"/>
      <c r="J47" s="4"/>
      <c r="K47" s="261"/>
      <c r="L47" s="261"/>
      <c r="M47" s="261"/>
      <c r="N47" s="261"/>
    </row>
    <row r="48" spans="2:20" ht="39.9" customHeight="1" x14ac:dyDescent="0.3">
      <c r="B48" s="31">
        <v>12</v>
      </c>
      <c r="C48" s="289" t="s">
        <v>225</v>
      </c>
      <c r="D48" s="289"/>
      <c r="E48" s="289"/>
      <c r="F48" s="289"/>
      <c r="G48" s="290"/>
      <c r="H48" s="290"/>
      <c r="I48" s="290"/>
      <c r="J48" s="4"/>
      <c r="K48" s="261"/>
      <c r="L48" s="261"/>
      <c r="M48" s="261"/>
      <c r="N48" s="261"/>
    </row>
    <row r="49" spans="2:15" ht="39.9" customHeight="1" x14ac:dyDescent="0.3">
      <c r="B49" s="31">
        <v>13</v>
      </c>
      <c r="C49" s="207" t="s">
        <v>86</v>
      </c>
      <c r="D49" s="289" t="s">
        <v>87</v>
      </c>
      <c r="E49" s="289"/>
      <c r="F49" s="289"/>
      <c r="G49" s="289"/>
      <c r="H49" s="289"/>
      <c r="I49" s="289"/>
      <c r="J49" s="4"/>
      <c r="K49" s="261"/>
      <c r="L49" s="261"/>
      <c r="M49" s="69" t="s">
        <v>88</v>
      </c>
      <c r="N49" s="5"/>
      <c r="O49" s="70" t="s">
        <v>89</v>
      </c>
    </row>
    <row r="50" spans="2:15" ht="39.9" customHeight="1" x14ac:dyDescent="0.3">
      <c r="B50" s="31">
        <v>14</v>
      </c>
      <c r="C50" s="207"/>
      <c r="D50" s="289" t="s">
        <v>90</v>
      </c>
      <c r="E50" s="289"/>
      <c r="F50" s="289"/>
      <c r="G50" s="289"/>
      <c r="H50" s="289"/>
      <c r="I50" s="289"/>
      <c r="J50" s="4"/>
      <c r="K50" s="261"/>
      <c r="L50" s="261"/>
      <c r="M50" s="69" t="s">
        <v>91</v>
      </c>
      <c r="N50" s="5"/>
      <c r="O50" s="70" t="s">
        <v>12</v>
      </c>
    </row>
    <row r="51" spans="2:15" ht="39.9" customHeight="1" x14ac:dyDescent="0.3">
      <c r="B51" s="31">
        <v>15</v>
      </c>
      <c r="C51" s="207"/>
      <c r="D51" s="289" t="s">
        <v>92</v>
      </c>
      <c r="E51" s="289"/>
      <c r="F51" s="289"/>
      <c r="G51" s="289"/>
      <c r="H51" s="289"/>
      <c r="I51" s="289"/>
      <c r="J51" s="4"/>
      <c r="K51" s="261"/>
      <c r="L51" s="261"/>
      <c r="M51" s="71" t="s">
        <v>93</v>
      </c>
      <c r="N51" s="5"/>
      <c r="O51" s="70" t="s">
        <v>94</v>
      </c>
    </row>
    <row r="52" spans="2:15" ht="39.9" customHeight="1" x14ac:dyDescent="0.3">
      <c r="B52" s="31">
        <v>16</v>
      </c>
      <c r="C52" s="207"/>
      <c r="D52" s="287" t="s">
        <v>95</v>
      </c>
      <c r="E52" s="287"/>
      <c r="F52" s="287"/>
      <c r="G52" s="287"/>
      <c r="H52" s="287"/>
      <c r="I52" s="287"/>
      <c r="J52" s="4"/>
      <c r="K52" s="261"/>
      <c r="L52" s="261"/>
      <c r="M52" s="72" t="s">
        <v>96</v>
      </c>
      <c r="N52" s="13"/>
      <c r="O52" s="47" t="s">
        <v>172</v>
      </c>
    </row>
    <row r="53" spans="2:15" ht="24.9" customHeight="1" x14ac:dyDescent="0.3">
      <c r="B53" s="292" t="s">
        <v>98</v>
      </c>
      <c r="C53" s="292"/>
      <c r="D53" s="292"/>
      <c r="E53" s="292"/>
      <c r="F53" s="292"/>
      <c r="G53" s="292"/>
      <c r="H53" s="292"/>
      <c r="I53" s="292"/>
      <c r="J53" s="292"/>
      <c r="K53" s="292" t="s">
        <v>99</v>
      </c>
      <c r="L53" s="293"/>
      <c r="M53" s="293"/>
      <c r="N53" s="293"/>
    </row>
    <row r="54" spans="2:15" ht="24.9" customHeight="1" x14ac:dyDescent="0.3">
      <c r="B54" s="292"/>
      <c r="C54" s="292"/>
      <c r="D54" s="292"/>
      <c r="E54" s="292"/>
      <c r="F54" s="292"/>
      <c r="G54" s="292"/>
      <c r="H54" s="292"/>
      <c r="I54" s="292"/>
      <c r="J54" s="292"/>
      <c r="K54" s="293"/>
      <c r="L54" s="293"/>
      <c r="M54" s="293"/>
      <c r="N54" s="293"/>
    </row>
    <row r="55" spans="2:15" ht="24.9" customHeight="1" x14ac:dyDescent="0.3">
      <c r="B55" s="292"/>
      <c r="C55" s="292"/>
      <c r="D55" s="292"/>
      <c r="E55" s="292"/>
      <c r="F55" s="292"/>
      <c r="G55" s="292"/>
      <c r="H55" s="292"/>
      <c r="I55" s="292"/>
      <c r="J55" s="292"/>
      <c r="K55" s="293"/>
      <c r="L55" s="293"/>
      <c r="M55" s="293"/>
      <c r="N55" s="293"/>
    </row>
    <row r="56" spans="2:15" ht="63.75" customHeight="1" x14ac:dyDescent="0.3">
      <c r="B56" s="173" t="s">
        <v>222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</row>
    <row r="57" spans="2:15" ht="24.9" customHeight="1" x14ac:dyDescent="0.3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2:15" ht="24.9" customHeight="1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5" ht="24.9" customHeight="1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5" ht="24.9" customHeight="1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5" ht="24.9" customHeight="1" x14ac:dyDescent="0.3"/>
    <row r="62" spans="2:15" ht="24.9" customHeight="1" x14ac:dyDescent="0.3"/>
    <row r="63" spans="2:15" ht="24.9" customHeight="1" x14ac:dyDescent="0.3"/>
    <row r="64" spans="2:15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</sheetData>
  <sheetProtection password="C26C" sheet="1" formatCells="0" formatColumns="0" formatRows="0" insertColumns="0" insertRows="0" deleteColumns="0" deleteRows="0"/>
  <mergeCells count="112">
    <mergeCell ref="B53:J55"/>
    <mergeCell ref="K53:N55"/>
    <mergeCell ref="B56:N56"/>
    <mergeCell ref="D52:I52"/>
    <mergeCell ref="K52:L52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20" priority="2">
      <formula>$E$6="NIE"</formula>
    </cfRule>
  </conditionalFormatting>
  <conditionalFormatting sqref="G10:N10">
    <cfRule type="expression" dxfId="19" priority="1">
      <formula>$E$10="NIE"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8" priority="12">
      <formula>$J37="NIE"</formula>
    </cfRule>
  </conditionalFormatting>
  <conditionalFormatting sqref="K49:N49">
    <cfRule type="expression" dxfId="17" priority="9">
      <formula>$J$49="NIE"</formula>
    </cfRule>
  </conditionalFormatting>
  <conditionalFormatting sqref="K50:N50">
    <cfRule type="expression" dxfId="16" priority="8">
      <formula>$J$50="NIE"</formula>
    </cfRule>
  </conditionalFormatting>
  <conditionalFormatting sqref="K51:N51">
    <cfRule type="expression" dxfId="15" priority="7">
      <formula>$J$51="NIE"</formula>
    </cfRule>
  </conditionalFormatting>
  <conditionalFormatting sqref="K52:N52">
    <cfRule type="expression" dxfId="14" priority="6">
      <formula>$J$52="NIE"</formula>
    </cfRule>
  </conditionalFormatting>
  <dataValidations count="3">
    <dataValidation type="list" allowBlank="1" showInputMessage="1" showErrorMessage="1" sqref="J37:J52 E10 E6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  <dataValidation type="list" allowBlank="1" showInputMessage="1" showErrorMessage="1" sqref="E8:F8" xr:uid="{00000000-0002-0000-0600-000002000000}">
      <formula1>$T$8:$T$12</formula1>
    </dataValidation>
  </dataValidations>
  <pageMargins left="0.7" right="0.7" top="0.75" bottom="0.75" header="0.3" footer="0.3"/>
  <pageSetup paperSize="9" scale="42" fitToWidth="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53"/>
  <sheetViews>
    <sheetView view="pageBreakPreview" zoomScale="75" zoomScaleNormal="100" zoomScaleSheetLayoutView="75" workbookViewId="0">
      <selection activeCell="H14" sqref="H14"/>
    </sheetView>
  </sheetViews>
  <sheetFormatPr defaultRowHeight="14.4" x14ac:dyDescent="0.3"/>
  <cols>
    <col min="2" max="2" width="20.664062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21" t="str">
        <f>IF('1.StrTytułowa'!E9&lt;&gt;"",'1.StrTytułowa'!E9,"")</f>
        <v/>
      </c>
      <c r="C2" s="221"/>
      <c r="D2" s="222" t="str">
        <f>IF('1.StrTytułowa'!E7&lt;&gt;"",'1.StrTytułowa'!E7,"")</f>
        <v/>
      </c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2:20" ht="50.25" customHeight="1" x14ac:dyDescent="0.3">
      <c r="B3" s="223" t="s">
        <v>164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</row>
    <row r="4" spans="2:20" ht="24.9" customHeight="1" x14ac:dyDescent="0.3">
      <c r="B4" s="226" t="s">
        <v>230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</row>
    <row r="5" spans="2:20" ht="39.9" customHeight="1" x14ac:dyDescent="0.3">
      <c r="B5" s="227" t="s">
        <v>2</v>
      </c>
      <c r="C5" s="227"/>
      <c r="D5" s="227"/>
      <c r="E5" s="228"/>
      <c r="F5" s="229"/>
      <c r="G5" s="229"/>
      <c r="H5" s="229"/>
      <c r="I5" s="229"/>
      <c r="J5" s="229"/>
      <c r="K5" s="229"/>
      <c r="L5" s="229"/>
      <c r="M5" s="229"/>
      <c r="N5" s="230"/>
      <c r="O5" s="256" t="s">
        <v>206</v>
      </c>
      <c r="P5" s="257"/>
      <c r="Q5" s="257"/>
      <c r="R5" s="257"/>
    </row>
    <row r="6" spans="2:20" ht="39.9" customHeight="1" x14ac:dyDescent="0.3">
      <c r="B6" s="239" t="s">
        <v>192</v>
      </c>
      <c r="C6" s="240"/>
      <c r="D6" s="241"/>
      <c r="E6" s="233"/>
      <c r="F6" s="234"/>
      <c r="G6" s="237" t="s">
        <v>193</v>
      </c>
      <c r="H6" s="238"/>
      <c r="I6" s="235"/>
      <c r="J6" s="235"/>
      <c r="K6" s="237" t="s">
        <v>194</v>
      </c>
      <c r="L6" s="238"/>
      <c r="M6" s="235"/>
      <c r="N6" s="236"/>
      <c r="O6" s="256"/>
      <c r="P6" s="257"/>
      <c r="Q6" s="257"/>
      <c r="R6" s="257"/>
    </row>
    <row r="7" spans="2:20" ht="24.9" customHeight="1" x14ac:dyDescent="0.3">
      <c r="B7" s="227" t="s">
        <v>3</v>
      </c>
      <c r="C7" s="227"/>
      <c r="D7" s="227"/>
      <c r="E7" s="242" t="str">
        <f>IF('1.StrTytułowa'!E8:K8&lt;&gt;"",'1.StrTytułowa'!E8:K8,"")</f>
        <v/>
      </c>
      <c r="F7" s="243"/>
      <c r="G7" s="243"/>
      <c r="H7" s="243"/>
      <c r="I7" s="243"/>
      <c r="J7" s="243"/>
      <c r="K7" s="243"/>
      <c r="L7" s="243"/>
      <c r="M7" s="244"/>
      <c r="N7" s="245"/>
      <c r="O7" s="256"/>
      <c r="P7" s="257"/>
      <c r="Q7" s="257"/>
      <c r="R7" s="257"/>
      <c r="T7" t="s">
        <v>4</v>
      </c>
    </row>
    <row r="8" spans="2:20" ht="24.9" customHeight="1" x14ac:dyDescent="0.3">
      <c r="B8" s="227" t="s">
        <v>5</v>
      </c>
      <c r="C8" s="227"/>
      <c r="D8" s="227"/>
      <c r="E8" s="233"/>
      <c r="F8" s="234"/>
      <c r="G8" s="294" t="s">
        <v>6</v>
      </c>
      <c r="H8" s="294"/>
      <c r="I8" s="15"/>
      <c r="J8" s="45" t="s">
        <v>7</v>
      </c>
      <c r="K8" s="294" t="s">
        <v>8</v>
      </c>
      <c r="L8" s="294"/>
      <c r="M8" s="15"/>
      <c r="N8" s="45" t="s">
        <v>9</v>
      </c>
      <c r="T8" t="s">
        <v>18</v>
      </c>
    </row>
    <row r="9" spans="2:20" ht="24.9" customHeight="1" x14ac:dyDescent="0.3">
      <c r="B9" s="227" t="s">
        <v>10</v>
      </c>
      <c r="C9" s="227"/>
      <c r="D9" s="227"/>
      <c r="E9" s="231"/>
      <c r="F9" s="231"/>
      <c r="G9" s="232" t="s">
        <v>11</v>
      </c>
      <c r="H9" s="232"/>
      <c r="I9" s="16"/>
      <c r="J9" s="46" t="s">
        <v>12</v>
      </c>
      <c r="K9" s="232" t="s">
        <v>211</v>
      </c>
      <c r="L9" s="232"/>
      <c r="M9" s="16"/>
      <c r="N9" s="46" t="s">
        <v>12</v>
      </c>
      <c r="T9" s="47" t="s">
        <v>19</v>
      </c>
    </row>
    <row r="10" spans="2:20" ht="24.9" customHeight="1" x14ac:dyDescent="0.3">
      <c r="B10" s="227" t="s">
        <v>209</v>
      </c>
      <c r="C10" s="227"/>
      <c r="D10" s="227"/>
      <c r="E10" s="233"/>
      <c r="F10" s="234"/>
      <c r="G10" s="260" t="s">
        <v>14</v>
      </c>
      <c r="H10" s="260"/>
      <c r="I10" s="261"/>
      <c r="J10" s="261"/>
      <c r="K10" s="261"/>
      <c r="L10" s="261"/>
      <c r="M10" s="261"/>
      <c r="N10" s="261"/>
      <c r="O10" s="254" t="s">
        <v>208</v>
      </c>
      <c r="P10" s="255"/>
      <c r="Q10" s="255"/>
      <c r="R10" s="255"/>
      <c r="T10" s="47" t="s">
        <v>25</v>
      </c>
    </row>
    <row r="11" spans="2:20" ht="39.9" customHeight="1" x14ac:dyDescent="0.3">
      <c r="B11" s="227" t="s">
        <v>16</v>
      </c>
      <c r="C11" s="227"/>
      <c r="D11" s="227"/>
      <c r="E11" s="1"/>
      <c r="F11" s="2" t="str">
        <f>IFERROR(E11/M9,"-")</f>
        <v>-</v>
      </c>
      <c r="G11" s="268" t="s">
        <v>17</v>
      </c>
      <c r="H11" s="269"/>
      <c r="I11" s="261"/>
      <c r="J11" s="261"/>
      <c r="K11" s="261"/>
      <c r="L11" s="261"/>
      <c r="M11" s="261"/>
      <c r="N11" s="261"/>
      <c r="O11" s="254"/>
      <c r="P11" s="255"/>
      <c r="Q11" s="255"/>
      <c r="R11" s="255"/>
      <c r="T11" t="s">
        <v>15</v>
      </c>
    </row>
    <row r="12" spans="2:20" s="47" customFormat="1" ht="24.9" customHeight="1" x14ac:dyDescent="0.3">
      <c r="B12" s="205" t="s">
        <v>224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70"/>
      <c r="T12" t="s">
        <v>13</v>
      </c>
    </row>
    <row r="13" spans="2:20" ht="39.9" customHeight="1" x14ac:dyDescent="0.3">
      <c r="B13" s="48"/>
      <c r="C13" s="271" t="s">
        <v>20</v>
      </c>
      <c r="D13" s="271"/>
      <c r="E13" s="271"/>
      <c r="F13" s="271"/>
      <c r="G13" s="271"/>
      <c r="H13" s="271"/>
      <c r="I13" s="272" t="s">
        <v>21</v>
      </c>
      <c r="J13" s="272"/>
      <c r="K13" s="272"/>
      <c r="L13" s="272"/>
      <c r="M13" s="272"/>
      <c r="N13" s="272"/>
      <c r="O13" s="248" t="s">
        <v>22</v>
      </c>
      <c r="P13" s="250" t="s">
        <v>23</v>
      </c>
      <c r="Q13" s="251"/>
      <c r="R13" s="252"/>
      <c r="S13" s="253" t="s">
        <v>24</v>
      </c>
      <c r="T13" s="47"/>
    </row>
    <row r="14" spans="2:20" ht="61.5" customHeight="1" x14ac:dyDescent="0.3">
      <c r="B14" s="48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49" t="s">
        <v>31</v>
      </c>
      <c r="H14" s="154" t="s">
        <v>32</v>
      </c>
      <c r="I14" s="50" t="s">
        <v>27</v>
      </c>
      <c r="J14" s="50" t="s">
        <v>28</v>
      </c>
      <c r="K14" s="50" t="s">
        <v>29</v>
      </c>
      <c r="L14" s="50" t="s">
        <v>30</v>
      </c>
      <c r="M14" s="50" t="s">
        <v>31</v>
      </c>
      <c r="N14" s="50" t="s">
        <v>32</v>
      </c>
      <c r="O14" s="249"/>
      <c r="P14" s="51" t="s">
        <v>33</v>
      </c>
      <c r="Q14" s="51" t="s">
        <v>34</v>
      </c>
      <c r="R14" s="51" t="s">
        <v>35</v>
      </c>
      <c r="S14" s="253"/>
    </row>
    <row r="15" spans="2:20" ht="20.100000000000001" customHeight="1" x14ac:dyDescent="0.3">
      <c r="B15" s="52" t="s">
        <v>36</v>
      </c>
      <c r="C15" s="14"/>
      <c r="D15" s="14"/>
      <c r="E15" s="14"/>
      <c r="F15" s="14"/>
      <c r="G15" s="14"/>
      <c r="H15" s="53">
        <f>SUM(C15:G15)</f>
        <v>0</v>
      </c>
      <c r="I15" s="14"/>
      <c r="J15" s="14"/>
      <c r="K15" s="14"/>
      <c r="L15" s="14"/>
      <c r="M15" s="14"/>
      <c r="N15" s="54">
        <f>SUM(I15:M15)</f>
        <v>0</v>
      </c>
      <c r="O15" s="55">
        <v>1.1000000000000001</v>
      </c>
      <c r="P15" s="56">
        <v>77.62</v>
      </c>
      <c r="Q15" s="56">
        <f>P15*3.6</f>
        <v>279.43200000000002</v>
      </c>
      <c r="R15" s="56">
        <f>Q15/1000</f>
        <v>0.27943200000000001</v>
      </c>
      <c r="S15" s="253"/>
      <c r="T15" s="57"/>
    </row>
    <row r="16" spans="2:20" ht="20.100000000000001" customHeight="1" x14ac:dyDescent="0.3">
      <c r="B16" s="52" t="s">
        <v>37</v>
      </c>
      <c r="C16" s="14"/>
      <c r="D16" s="14"/>
      <c r="E16" s="14"/>
      <c r="F16" s="14"/>
      <c r="G16" s="14"/>
      <c r="H16" s="53">
        <f t="shared" ref="H16:H23" si="0">SUM(C16:G16)</f>
        <v>0</v>
      </c>
      <c r="I16" s="14"/>
      <c r="J16" s="14"/>
      <c r="K16" s="14"/>
      <c r="L16" s="14"/>
      <c r="M16" s="14"/>
      <c r="N16" s="54">
        <f t="shared" ref="N16:N23" si="1">SUM(I16:M16)</f>
        <v>0</v>
      </c>
      <c r="O16" s="55">
        <v>1.1000000000000001</v>
      </c>
      <c r="P16" s="56">
        <v>55.37</v>
      </c>
      <c r="Q16" s="56">
        <f t="shared" ref="Q16:Q21" si="2">P16*3.6</f>
        <v>199.33199999999999</v>
      </c>
      <c r="R16" s="56">
        <f t="shared" ref="R16:R23" si="3">Q16/1000</f>
        <v>0.19933199999999998</v>
      </c>
      <c r="S16" s="253"/>
      <c r="T16" s="57"/>
    </row>
    <row r="17" spans="2:20" ht="20.100000000000001" customHeight="1" x14ac:dyDescent="0.3">
      <c r="B17" s="52" t="s">
        <v>38</v>
      </c>
      <c r="C17" s="14"/>
      <c r="D17" s="14"/>
      <c r="E17" s="14"/>
      <c r="F17" s="14"/>
      <c r="G17" s="14"/>
      <c r="H17" s="53">
        <f t="shared" si="0"/>
        <v>0</v>
      </c>
      <c r="I17" s="14"/>
      <c r="J17" s="14"/>
      <c r="K17" s="14"/>
      <c r="L17" s="14"/>
      <c r="M17" s="14"/>
      <c r="N17" s="54">
        <f t="shared" si="1"/>
        <v>0</v>
      </c>
      <c r="O17" s="55">
        <v>1.1000000000000001</v>
      </c>
      <c r="P17" s="56">
        <v>63.1</v>
      </c>
      <c r="Q17" s="56">
        <f t="shared" si="2"/>
        <v>227.16</v>
      </c>
      <c r="R17" s="56">
        <f t="shared" si="3"/>
        <v>0.22716</v>
      </c>
      <c r="S17" s="253"/>
      <c r="T17" s="57"/>
    </row>
    <row r="18" spans="2:20" ht="20.100000000000001" customHeight="1" x14ac:dyDescent="0.3">
      <c r="B18" s="52" t="s">
        <v>39</v>
      </c>
      <c r="C18" s="14"/>
      <c r="D18" s="14"/>
      <c r="E18" s="14"/>
      <c r="F18" s="14"/>
      <c r="G18" s="14"/>
      <c r="H18" s="53">
        <f t="shared" si="0"/>
        <v>0</v>
      </c>
      <c r="I18" s="14"/>
      <c r="J18" s="14"/>
      <c r="K18" s="14"/>
      <c r="L18" s="14"/>
      <c r="M18" s="14"/>
      <c r="N18" s="54">
        <f t="shared" si="1"/>
        <v>0</v>
      </c>
      <c r="O18" s="55">
        <v>1.1000000000000001</v>
      </c>
      <c r="P18" s="56">
        <v>94.7</v>
      </c>
      <c r="Q18" s="56">
        <f t="shared" si="2"/>
        <v>340.92</v>
      </c>
      <c r="R18" s="56">
        <f t="shared" si="3"/>
        <v>0.34092</v>
      </c>
      <c r="S18" s="253"/>
      <c r="T18" s="57"/>
    </row>
    <row r="19" spans="2:20" ht="20.100000000000001" customHeight="1" x14ac:dyDescent="0.3">
      <c r="B19" s="52" t="s">
        <v>40</v>
      </c>
      <c r="C19" s="14"/>
      <c r="D19" s="14"/>
      <c r="E19" s="14"/>
      <c r="F19" s="14"/>
      <c r="G19" s="14"/>
      <c r="H19" s="53">
        <f t="shared" si="0"/>
        <v>0</v>
      </c>
      <c r="I19" s="14"/>
      <c r="J19" s="14"/>
      <c r="K19" s="14"/>
      <c r="L19" s="14"/>
      <c r="M19" s="14"/>
      <c r="N19" s="54">
        <f t="shared" si="1"/>
        <v>0</v>
      </c>
      <c r="O19" s="55">
        <v>0.2</v>
      </c>
      <c r="P19" s="56">
        <v>0</v>
      </c>
      <c r="Q19" s="56">
        <f t="shared" si="2"/>
        <v>0</v>
      </c>
      <c r="R19" s="56">
        <f t="shared" si="3"/>
        <v>0</v>
      </c>
      <c r="S19" s="58" t="s">
        <v>41</v>
      </c>
      <c r="T19" s="57"/>
    </row>
    <row r="20" spans="2:20" ht="20.100000000000001" customHeight="1" x14ac:dyDescent="0.3">
      <c r="B20" s="3" t="s">
        <v>42</v>
      </c>
      <c r="C20" s="14"/>
      <c r="D20" s="14"/>
      <c r="E20" s="14"/>
      <c r="F20" s="14"/>
      <c r="G20" s="14"/>
      <c r="H20" s="53">
        <f>SUM(C20:G20)</f>
        <v>0</v>
      </c>
      <c r="I20" s="14"/>
      <c r="J20" s="14"/>
      <c r="K20" s="14"/>
      <c r="L20" s="14"/>
      <c r="M20" s="14"/>
      <c r="N20" s="54">
        <f>SUM(I20:M20)</f>
        <v>0</v>
      </c>
      <c r="O20" s="127">
        <v>0</v>
      </c>
      <c r="P20" s="128">
        <v>0</v>
      </c>
      <c r="Q20" s="128">
        <f t="shared" si="2"/>
        <v>0</v>
      </c>
      <c r="R20" s="129">
        <f t="shared" si="3"/>
        <v>0</v>
      </c>
      <c r="S20" s="132" t="s">
        <v>43</v>
      </c>
    </row>
    <row r="21" spans="2:20" ht="39.9" customHeight="1" x14ac:dyDescent="0.3">
      <c r="B21" s="3" t="s">
        <v>220</v>
      </c>
      <c r="C21" s="14"/>
      <c r="D21" s="14"/>
      <c r="E21" s="14"/>
      <c r="F21" s="14"/>
      <c r="G21" s="14"/>
      <c r="H21" s="53">
        <f>SUM(C21:G21)</f>
        <v>0</v>
      </c>
      <c r="I21" s="14"/>
      <c r="J21" s="14"/>
      <c r="K21" s="14"/>
      <c r="L21" s="14"/>
      <c r="M21" s="14"/>
      <c r="N21" s="54">
        <f>SUM(I21:M21)</f>
        <v>0</v>
      </c>
      <c r="O21" s="127">
        <v>0.8</v>
      </c>
      <c r="P21" s="128">
        <v>93.55</v>
      </c>
      <c r="Q21" s="150">
        <f t="shared" si="2"/>
        <v>336.78</v>
      </c>
      <c r="R21" s="56">
        <f t="shared" si="3"/>
        <v>0.33677999999999997</v>
      </c>
      <c r="S21" s="132" t="s">
        <v>221</v>
      </c>
    </row>
    <row r="22" spans="2:20" ht="35.1" customHeight="1" x14ac:dyDescent="0.3">
      <c r="B22" s="52" t="s">
        <v>44</v>
      </c>
      <c r="C22" s="14"/>
      <c r="D22" s="14"/>
      <c r="E22" s="14"/>
      <c r="F22" s="14"/>
      <c r="G22" s="14"/>
      <c r="H22" s="53">
        <f t="shared" si="0"/>
        <v>0</v>
      </c>
      <c r="I22" s="14"/>
      <c r="J22" s="14"/>
      <c r="K22" s="14"/>
      <c r="L22" s="14"/>
      <c r="M22" s="14"/>
      <c r="N22" s="54">
        <f t="shared" si="1"/>
        <v>0</v>
      </c>
      <c r="O22" s="55">
        <v>2.5</v>
      </c>
      <c r="P22" s="56"/>
      <c r="Q22" s="56">
        <v>708</v>
      </c>
      <c r="R22" s="56">
        <f t="shared" si="3"/>
        <v>0.70799999999999996</v>
      </c>
      <c r="S22" s="28" t="s">
        <v>45</v>
      </c>
    </row>
    <row r="23" spans="2:20" ht="35.1" customHeight="1" x14ac:dyDescent="0.3">
      <c r="B23" s="52" t="s">
        <v>46</v>
      </c>
      <c r="C23" s="14"/>
      <c r="D23" s="14"/>
      <c r="E23" s="14"/>
      <c r="F23" s="14"/>
      <c r="G23" s="14"/>
      <c r="H23" s="53">
        <f t="shared" si="0"/>
        <v>0</v>
      </c>
      <c r="I23" s="14"/>
      <c r="J23" s="14"/>
      <c r="K23" s="14"/>
      <c r="L23" s="14"/>
      <c r="M23" s="14"/>
      <c r="N23" s="54">
        <f t="shared" si="1"/>
        <v>0</v>
      </c>
      <c r="O23" s="55">
        <v>2.5</v>
      </c>
      <c r="P23" s="56"/>
      <c r="Q23" s="56">
        <v>708</v>
      </c>
      <c r="R23" s="56">
        <f t="shared" si="3"/>
        <v>0.70799999999999996</v>
      </c>
      <c r="S23" s="28" t="s">
        <v>47</v>
      </c>
    </row>
    <row r="24" spans="2:20" ht="20.100000000000001" customHeight="1" x14ac:dyDescent="0.3">
      <c r="B24" s="262" t="s">
        <v>48</v>
      </c>
      <c r="C24" s="263"/>
      <c r="D24" s="263"/>
      <c r="E24" s="263"/>
      <c r="F24" s="263"/>
      <c r="G24" s="264"/>
      <c r="H24" s="53">
        <f>SUM(H15:H21)</f>
        <v>0</v>
      </c>
      <c r="I24" s="265" t="s">
        <v>48</v>
      </c>
      <c r="J24" s="266"/>
      <c r="K24" s="266"/>
      <c r="L24" s="266"/>
      <c r="M24" s="267"/>
      <c r="N24" s="54">
        <f>SUM(N15:N21)</f>
        <v>0</v>
      </c>
      <c r="O24" s="59">
        <f>H24-N24</f>
        <v>0</v>
      </c>
      <c r="P24" s="60" t="s">
        <v>49</v>
      </c>
      <c r="Q24" s="60"/>
      <c r="R24" s="61"/>
      <c r="T24" s="57"/>
    </row>
    <row r="25" spans="2:20" ht="20.100000000000001" customHeight="1" x14ac:dyDescent="0.3">
      <c r="B25" s="262" t="s">
        <v>50</v>
      </c>
      <c r="C25" s="263"/>
      <c r="D25" s="263"/>
      <c r="E25" s="263"/>
      <c r="F25" s="263"/>
      <c r="G25" s="264"/>
      <c r="H25" s="53">
        <f>H22</f>
        <v>0</v>
      </c>
      <c r="I25" s="265" t="s">
        <v>50</v>
      </c>
      <c r="J25" s="266"/>
      <c r="K25" s="266"/>
      <c r="L25" s="266"/>
      <c r="M25" s="267"/>
      <c r="N25" s="54">
        <f>N22</f>
        <v>0</v>
      </c>
      <c r="O25" s="59">
        <f>H25-N25</f>
        <v>0</v>
      </c>
      <c r="P25" s="60" t="s">
        <v>49</v>
      </c>
      <c r="Q25" s="60"/>
      <c r="R25" s="61"/>
      <c r="T25" s="57"/>
    </row>
    <row r="26" spans="2:20" ht="20.100000000000001" customHeight="1" x14ac:dyDescent="0.3">
      <c r="B26" s="262" t="s">
        <v>51</v>
      </c>
      <c r="C26" s="263"/>
      <c r="D26" s="263"/>
      <c r="E26" s="263"/>
      <c r="F26" s="263"/>
      <c r="G26" s="264"/>
      <c r="H26" s="53">
        <f>H23</f>
        <v>0</v>
      </c>
      <c r="I26" s="265" t="s">
        <v>52</v>
      </c>
      <c r="J26" s="266"/>
      <c r="K26" s="266"/>
      <c r="L26" s="266"/>
      <c r="M26" s="267"/>
      <c r="N26" s="54">
        <f>N23</f>
        <v>0</v>
      </c>
      <c r="O26" s="59">
        <f>N26-H26</f>
        <v>0</v>
      </c>
      <c r="P26" s="60" t="s">
        <v>49</v>
      </c>
      <c r="Q26" s="60"/>
      <c r="R26" s="61"/>
      <c r="T26" s="57"/>
    </row>
    <row r="27" spans="2:20" ht="20.100000000000001" customHeight="1" x14ac:dyDescent="0.3">
      <c r="B27" s="262" t="s">
        <v>53</v>
      </c>
      <c r="C27" s="263"/>
      <c r="D27" s="263"/>
      <c r="E27" s="263"/>
      <c r="F27" s="263"/>
      <c r="G27" s="264"/>
      <c r="H27" s="53">
        <f>SUM(H15:H22)</f>
        <v>0</v>
      </c>
      <c r="I27" s="273" t="s">
        <v>54</v>
      </c>
      <c r="J27" s="273"/>
      <c r="K27" s="273"/>
      <c r="L27" s="273"/>
      <c r="M27" s="273"/>
      <c r="N27" s="54">
        <f>SUM(N15:N22)</f>
        <v>0</v>
      </c>
      <c r="O27" s="59">
        <f>H27-N27</f>
        <v>0</v>
      </c>
      <c r="P27" s="62" t="s">
        <v>49</v>
      </c>
      <c r="Q27" s="62"/>
    </row>
    <row r="28" spans="2:20" ht="20.100000000000001" customHeight="1" x14ac:dyDescent="0.3">
      <c r="B28" s="262" t="s">
        <v>202</v>
      </c>
      <c r="C28" s="263"/>
      <c r="D28" s="263"/>
      <c r="E28" s="263"/>
      <c r="F28" s="263"/>
      <c r="G28" s="264"/>
      <c r="H28" s="53">
        <f>H15*$O$15+H16*$O$16+H17*$O$17+H18*$O$18+H19*$O$19+H21*$O$21+H22*$O$22-H23*$O$23+H20*$O$20</f>
        <v>0</v>
      </c>
      <c r="I28" s="273" t="s">
        <v>202</v>
      </c>
      <c r="J28" s="273"/>
      <c r="K28" s="273"/>
      <c r="L28" s="273"/>
      <c r="M28" s="273"/>
      <c r="N28" s="54">
        <f>N15*$O$15+N16*$O$16+N17*$O$17+N18*$O$18+N19*$O$19+N21*$O$21+N22*$O$22-N23*$O$23+N20*$O$20</f>
        <v>0</v>
      </c>
      <c r="O28" s="59">
        <f>H28-N28</f>
        <v>0</v>
      </c>
      <c r="P28" s="62" t="s">
        <v>49</v>
      </c>
      <c r="Q28" s="62"/>
    </row>
    <row r="29" spans="2:20" ht="20.100000000000001" customHeight="1" x14ac:dyDescent="0.3">
      <c r="B29" s="262" t="s">
        <v>55</v>
      </c>
      <c r="C29" s="263"/>
      <c r="D29" s="263"/>
      <c r="E29" s="263"/>
      <c r="F29" s="263"/>
      <c r="G29" s="264"/>
      <c r="H29" s="53">
        <f>(H15*$R$15+H16*$R$16+H17*$R$17+H18*$R$18+H19*$R$19+H20*$R$20+H21*$R$21+H22*$R$22-H23*$R$23)/1000</f>
        <v>0</v>
      </c>
      <c r="I29" s="273" t="s">
        <v>55</v>
      </c>
      <c r="J29" s="273"/>
      <c r="K29" s="273"/>
      <c r="L29" s="273"/>
      <c r="M29" s="273"/>
      <c r="N29" s="54">
        <f>(N15*$R$15+N16*$R$16+N17*$R$17+N18*$R$18+N19*$R$19+N20*$R$20+N21*$R$21+N22*$R$22-N23*$R$23)/1000</f>
        <v>0</v>
      </c>
      <c r="O29" s="59">
        <f>H29-N29</f>
        <v>0</v>
      </c>
      <c r="P29" s="62" t="s">
        <v>60</v>
      </c>
      <c r="Q29" s="62"/>
    </row>
    <row r="30" spans="2:20" ht="20.100000000000001" customHeight="1" x14ac:dyDescent="0.3">
      <c r="B30" s="274" t="s">
        <v>207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59"/>
      <c r="P30" s="62"/>
      <c r="Q30" s="62"/>
    </row>
    <row r="31" spans="2:20" ht="24.9" customHeight="1" x14ac:dyDescent="0.3">
      <c r="B31" s="277" t="s">
        <v>56</v>
      </c>
      <c r="C31" s="278"/>
      <c r="D31" s="278"/>
      <c r="E31" s="279"/>
      <c r="F31" s="63">
        <f>O24</f>
        <v>0</v>
      </c>
      <c r="G31" s="64" t="s">
        <v>49</v>
      </c>
      <c r="H31" s="280" t="s">
        <v>57</v>
      </c>
      <c r="I31" s="281"/>
      <c r="J31" s="281"/>
      <c r="K31" s="281"/>
      <c r="L31" s="282"/>
      <c r="M31" s="63">
        <f>O27</f>
        <v>0</v>
      </c>
      <c r="N31" s="65" t="s">
        <v>49</v>
      </c>
      <c r="O31" s="59"/>
      <c r="P31" s="47"/>
      <c r="Q31" s="47"/>
    </row>
    <row r="32" spans="2:20" ht="24.9" customHeight="1" x14ac:dyDescent="0.3">
      <c r="B32" s="277" t="s">
        <v>58</v>
      </c>
      <c r="C32" s="278"/>
      <c r="D32" s="278"/>
      <c r="E32" s="279"/>
      <c r="F32" s="63">
        <f>O25</f>
        <v>0</v>
      </c>
      <c r="G32" s="64" t="s">
        <v>49</v>
      </c>
      <c r="H32" s="280" t="s">
        <v>203</v>
      </c>
      <c r="I32" s="281"/>
      <c r="J32" s="281"/>
      <c r="K32" s="281"/>
      <c r="L32" s="282"/>
      <c r="M32" s="63">
        <f>O28</f>
        <v>0</v>
      </c>
      <c r="N32" s="65" t="s">
        <v>49</v>
      </c>
      <c r="O32" s="59"/>
      <c r="P32" s="47"/>
      <c r="Q32" s="47"/>
    </row>
    <row r="33" spans="2:20" ht="24.9" customHeight="1" x14ac:dyDescent="0.3">
      <c r="B33" s="277" t="s">
        <v>173</v>
      </c>
      <c r="C33" s="278"/>
      <c r="D33" s="278"/>
      <c r="E33" s="279"/>
      <c r="F33" s="63">
        <f>O26</f>
        <v>0</v>
      </c>
      <c r="G33" s="64" t="s">
        <v>49</v>
      </c>
      <c r="H33" s="280" t="s">
        <v>59</v>
      </c>
      <c r="I33" s="281"/>
      <c r="J33" s="281"/>
      <c r="K33" s="281"/>
      <c r="L33" s="282"/>
      <c r="M33" s="63">
        <f>O29</f>
        <v>0</v>
      </c>
      <c r="N33" s="65" t="s">
        <v>60</v>
      </c>
      <c r="O33" s="59"/>
      <c r="P33" s="47"/>
      <c r="Q33" s="47"/>
    </row>
    <row r="34" spans="2:20" ht="24.9" customHeight="1" x14ac:dyDescent="0.3">
      <c r="B34" s="283" t="s">
        <v>223</v>
      </c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T34" s="66" t="s">
        <v>61</v>
      </c>
    </row>
    <row r="35" spans="2:20" ht="24.9" customHeight="1" x14ac:dyDescent="0.3">
      <c r="B35" s="285" t="s">
        <v>62</v>
      </c>
      <c r="C35" s="287" t="s">
        <v>63</v>
      </c>
      <c r="D35" s="287"/>
      <c r="E35" s="287"/>
      <c r="F35" s="287"/>
      <c r="G35" s="288" t="s">
        <v>64</v>
      </c>
      <c r="H35" s="288"/>
      <c r="I35" s="288"/>
      <c r="J35" s="288"/>
      <c r="K35" s="208" t="s">
        <v>65</v>
      </c>
      <c r="L35" s="208"/>
      <c r="M35" s="208"/>
      <c r="N35" s="208"/>
      <c r="T35" s="66" t="s">
        <v>66</v>
      </c>
    </row>
    <row r="36" spans="2:20" ht="50.1" customHeight="1" x14ac:dyDescent="0.3">
      <c r="B36" s="286"/>
      <c r="C36" s="287"/>
      <c r="D36" s="287"/>
      <c r="E36" s="287"/>
      <c r="F36" s="287"/>
      <c r="G36" s="288" t="s">
        <v>67</v>
      </c>
      <c r="H36" s="288"/>
      <c r="I36" s="288"/>
      <c r="J36" s="67" t="s">
        <v>68</v>
      </c>
      <c r="K36" s="208" t="s">
        <v>69</v>
      </c>
      <c r="L36" s="208"/>
      <c r="M36" s="32" t="s">
        <v>70</v>
      </c>
      <c r="N36" s="32" t="s">
        <v>71</v>
      </c>
      <c r="T36" s="66" t="s">
        <v>72</v>
      </c>
    </row>
    <row r="37" spans="2:20" ht="39.9" customHeight="1" x14ac:dyDescent="0.3">
      <c r="B37" s="31">
        <v>1</v>
      </c>
      <c r="C37" s="289" t="s">
        <v>73</v>
      </c>
      <c r="D37" s="289"/>
      <c r="E37" s="289"/>
      <c r="F37" s="289"/>
      <c r="G37" s="290"/>
      <c r="H37" s="290"/>
      <c r="I37" s="290"/>
      <c r="J37" s="4"/>
      <c r="K37" s="261"/>
      <c r="L37" s="261"/>
      <c r="M37" s="5"/>
      <c r="N37" s="120"/>
      <c r="O37" s="291" t="s">
        <v>74</v>
      </c>
      <c r="P37" s="68"/>
      <c r="Q37" s="68"/>
      <c r="R37" s="68"/>
      <c r="T37" s="66" t="s">
        <v>75</v>
      </c>
    </row>
    <row r="38" spans="2:20" ht="39.9" customHeight="1" x14ac:dyDescent="0.3">
      <c r="B38" s="31">
        <v>2</v>
      </c>
      <c r="C38" s="289" t="s">
        <v>76</v>
      </c>
      <c r="D38" s="289"/>
      <c r="E38" s="289"/>
      <c r="F38" s="289"/>
      <c r="G38" s="290"/>
      <c r="H38" s="290"/>
      <c r="I38" s="290"/>
      <c r="J38" s="4"/>
      <c r="K38" s="261"/>
      <c r="L38" s="261"/>
      <c r="M38" s="5"/>
      <c r="N38" s="120"/>
      <c r="O38" s="291"/>
      <c r="P38" s="68"/>
      <c r="Q38" s="68"/>
      <c r="R38" s="68"/>
    </row>
    <row r="39" spans="2:20" ht="39.9" customHeight="1" x14ac:dyDescent="0.3">
      <c r="B39" s="31">
        <v>3</v>
      </c>
      <c r="C39" s="289" t="s">
        <v>77</v>
      </c>
      <c r="D39" s="289"/>
      <c r="E39" s="289"/>
      <c r="F39" s="289"/>
      <c r="G39" s="290"/>
      <c r="H39" s="290"/>
      <c r="I39" s="290"/>
      <c r="J39" s="4"/>
      <c r="K39" s="261"/>
      <c r="L39" s="261"/>
      <c r="M39" s="5"/>
      <c r="N39" s="120"/>
      <c r="O39" s="291"/>
      <c r="P39" s="68"/>
      <c r="Q39" s="68"/>
      <c r="R39" s="68"/>
    </row>
    <row r="40" spans="2:20" ht="39.9" customHeight="1" x14ac:dyDescent="0.3">
      <c r="B40" s="31">
        <v>4</v>
      </c>
      <c r="C40" s="289" t="s">
        <v>78</v>
      </c>
      <c r="D40" s="289"/>
      <c r="E40" s="289"/>
      <c r="F40" s="289"/>
      <c r="G40" s="290"/>
      <c r="H40" s="290"/>
      <c r="I40" s="290"/>
      <c r="J40" s="4"/>
      <c r="K40" s="261"/>
      <c r="L40" s="261"/>
      <c r="M40" s="5"/>
      <c r="N40" s="120"/>
      <c r="O40" s="291"/>
      <c r="P40" s="68"/>
      <c r="Q40" s="68"/>
      <c r="R40" s="68"/>
    </row>
    <row r="41" spans="2:20" ht="39.9" customHeight="1" x14ac:dyDescent="0.3">
      <c r="B41" s="31">
        <v>5</v>
      </c>
      <c r="C41" s="289" t="s">
        <v>79</v>
      </c>
      <c r="D41" s="289"/>
      <c r="E41" s="289"/>
      <c r="F41" s="289"/>
      <c r="G41" s="290"/>
      <c r="H41" s="290"/>
      <c r="I41" s="290"/>
      <c r="J41" s="4"/>
      <c r="K41" s="261"/>
      <c r="L41" s="261"/>
      <c r="M41" s="5"/>
      <c r="N41" s="120"/>
      <c r="O41" s="291"/>
      <c r="P41" s="68"/>
      <c r="Q41" s="68"/>
      <c r="R41" s="68"/>
    </row>
    <row r="42" spans="2:20" ht="39.9" customHeight="1" x14ac:dyDescent="0.3">
      <c r="B42" s="31">
        <v>6</v>
      </c>
      <c r="C42" s="289" t="s">
        <v>80</v>
      </c>
      <c r="D42" s="289"/>
      <c r="E42" s="289"/>
      <c r="F42" s="289"/>
      <c r="G42" s="290"/>
      <c r="H42" s="290"/>
      <c r="I42" s="290"/>
      <c r="J42" s="4"/>
      <c r="K42" s="261"/>
      <c r="L42" s="261"/>
      <c r="M42" s="261"/>
      <c r="N42" s="261"/>
    </row>
    <row r="43" spans="2:20" ht="39.9" customHeight="1" x14ac:dyDescent="0.3">
      <c r="B43" s="31">
        <v>7</v>
      </c>
      <c r="C43" s="289" t="s">
        <v>81</v>
      </c>
      <c r="D43" s="289"/>
      <c r="E43" s="289"/>
      <c r="F43" s="289"/>
      <c r="G43" s="290"/>
      <c r="H43" s="290"/>
      <c r="I43" s="290"/>
      <c r="J43" s="4"/>
      <c r="K43" s="261"/>
      <c r="L43" s="261"/>
      <c r="M43" s="261"/>
      <c r="N43" s="261"/>
    </row>
    <row r="44" spans="2:20" ht="39.9" customHeight="1" x14ac:dyDescent="0.3">
      <c r="B44" s="31">
        <v>8</v>
      </c>
      <c r="C44" s="289" t="s">
        <v>82</v>
      </c>
      <c r="D44" s="289"/>
      <c r="E44" s="289"/>
      <c r="F44" s="289"/>
      <c r="G44" s="290"/>
      <c r="H44" s="290"/>
      <c r="I44" s="290"/>
      <c r="J44" s="4"/>
      <c r="K44" s="261"/>
      <c r="L44" s="261"/>
      <c r="M44" s="261"/>
      <c r="N44" s="261"/>
    </row>
    <row r="45" spans="2:20" ht="39.9" customHeight="1" x14ac:dyDescent="0.3">
      <c r="B45" s="31">
        <v>9</v>
      </c>
      <c r="C45" s="289" t="s">
        <v>83</v>
      </c>
      <c r="D45" s="289"/>
      <c r="E45" s="289"/>
      <c r="F45" s="289"/>
      <c r="G45" s="290"/>
      <c r="H45" s="290"/>
      <c r="I45" s="290"/>
      <c r="J45" s="4"/>
      <c r="K45" s="261"/>
      <c r="L45" s="261"/>
      <c r="M45" s="261"/>
      <c r="N45" s="261"/>
    </row>
    <row r="46" spans="2:20" ht="39.9" customHeight="1" x14ac:dyDescent="0.3">
      <c r="B46" s="31">
        <v>10</v>
      </c>
      <c r="C46" s="289" t="s">
        <v>84</v>
      </c>
      <c r="D46" s="289"/>
      <c r="E46" s="289"/>
      <c r="F46" s="289"/>
      <c r="G46" s="290"/>
      <c r="H46" s="290"/>
      <c r="I46" s="290"/>
      <c r="J46" s="4"/>
      <c r="K46" s="261"/>
      <c r="L46" s="261"/>
      <c r="M46" s="261"/>
      <c r="N46" s="261"/>
    </row>
    <row r="47" spans="2:20" ht="39.9" customHeight="1" x14ac:dyDescent="0.3">
      <c r="B47" s="31">
        <v>11</v>
      </c>
      <c r="C47" s="289" t="s">
        <v>85</v>
      </c>
      <c r="D47" s="289"/>
      <c r="E47" s="289"/>
      <c r="F47" s="289"/>
      <c r="G47" s="290"/>
      <c r="H47" s="290"/>
      <c r="I47" s="290"/>
      <c r="J47" s="4"/>
      <c r="K47" s="261"/>
      <c r="L47" s="261"/>
      <c r="M47" s="261"/>
      <c r="N47" s="261"/>
    </row>
    <row r="48" spans="2:20" ht="39.9" customHeight="1" x14ac:dyDescent="0.3">
      <c r="B48" s="31">
        <v>12</v>
      </c>
      <c r="C48" s="289" t="s">
        <v>225</v>
      </c>
      <c r="D48" s="289"/>
      <c r="E48" s="289"/>
      <c r="F48" s="289"/>
      <c r="G48" s="290"/>
      <c r="H48" s="290"/>
      <c r="I48" s="290"/>
      <c r="J48" s="4"/>
      <c r="K48" s="261"/>
      <c r="L48" s="261"/>
      <c r="M48" s="261"/>
      <c r="N48" s="261"/>
    </row>
    <row r="49" spans="2:15" ht="39.9" customHeight="1" x14ac:dyDescent="0.3">
      <c r="B49" s="31">
        <v>13</v>
      </c>
      <c r="C49" s="207" t="s">
        <v>86</v>
      </c>
      <c r="D49" s="289" t="s">
        <v>87</v>
      </c>
      <c r="E49" s="289"/>
      <c r="F49" s="289"/>
      <c r="G49" s="289"/>
      <c r="H49" s="289"/>
      <c r="I49" s="289"/>
      <c r="J49" s="4"/>
      <c r="K49" s="261"/>
      <c r="L49" s="261"/>
      <c r="M49" s="69" t="s">
        <v>88</v>
      </c>
      <c r="N49" s="5"/>
      <c r="O49" s="70" t="s">
        <v>89</v>
      </c>
    </row>
    <row r="50" spans="2:15" ht="39.9" customHeight="1" x14ac:dyDescent="0.3">
      <c r="B50" s="31">
        <v>14</v>
      </c>
      <c r="C50" s="207"/>
      <c r="D50" s="289" t="s">
        <v>90</v>
      </c>
      <c r="E50" s="289"/>
      <c r="F50" s="289"/>
      <c r="G50" s="289"/>
      <c r="H50" s="289"/>
      <c r="I50" s="289"/>
      <c r="J50" s="4"/>
      <c r="K50" s="261"/>
      <c r="L50" s="261"/>
      <c r="M50" s="69" t="s">
        <v>91</v>
      </c>
      <c r="N50" s="5"/>
      <c r="O50" s="70" t="s">
        <v>12</v>
      </c>
    </row>
    <row r="51" spans="2:15" ht="39.9" customHeight="1" x14ac:dyDescent="0.3">
      <c r="B51" s="31">
        <v>15</v>
      </c>
      <c r="C51" s="207"/>
      <c r="D51" s="289" t="s">
        <v>92</v>
      </c>
      <c r="E51" s="289"/>
      <c r="F51" s="289"/>
      <c r="G51" s="289"/>
      <c r="H51" s="289"/>
      <c r="I51" s="289"/>
      <c r="J51" s="4"/>
      <c r="K51" s="261"/>
      <c r="L51" s="261"/>
      <c r="M51" s="71" t="s">
        <v>93</v>
      </c>
      <c r="N51" s="5"/>
      <c r="O51" s="70" t="s">
        <v>94</v>
      </c>
    </row>
    <row r="52" spans="2:15" ht="39.9" customHeight="1" x14ac:dyDescent="0.3">
      <c r="B52" s="31">
        <v>16</v>
      </c>
      <c r="C52" s="207"/>
      <c r="D52" s="287" t="s">
        <v>95</v>
      </c>
      <c r="E52" s="287"/>
      <c r="F52" s="287"/>
      <c r="G52" s="287"/>
      <c r="H52" s="287"/>
      <c r="I52" s="287"/>
      <c r="J52" s="4"/>
      <c r="K52" s="261"/>
      <c r="L52" s="261"/>
      <c r="M52" s="72" t="s">
        <v>96</v>
      </c>
      <c r="N52" s="13"/>
      <c r="O52" s="47" t="s">
        <v>172</v>
      </c>
    </row>
    <row r="53" spans="2:15" ht="24.9" customHeight="1" x14ac:dyDescent="0.3">
      <c r="B53" s="292" t="s">
        <v>98</v>
      </c>
      <c r="C53" s="292"/>
      <c r="D53" s="292"/>
      <c r="E53" s="292"/>
      <c r="F53" s="292"/>
      <c r="G53" s="292"/>
      <c r="H53" s="292"/>
      <c r="I53" s="292"/>
      <c r="J53" s="292"/>
      <c r="K53" s="292" t="s">
        <v>99</v>
      </c>
      <c r="L53" s="293"/>
      <c r="M53" s="293"/>
      <c r="N53" s="293"/>
    </row>
    <row r="54" spans="2:15" ht="24.9" customHeight="1" x14ac:dyDescent="0.3">
      <c r="B54" s="292"/>
      <c r="C54" s="292"/>
      <c r="D54" s="292"/>
      <c r="E54" s="292"/>
      <c r="F54" s="292"/>
      <c r="G54" s="292"/>
      <c r="H54" s="292"/>
      <c r="I54" s="292"/>
      <c r="J54" s="292"/>
      <c r="K54" s="293"/>
      <c r="L54" s="293"/>
      <c r="M54" s="293"/>
      <c r="N54" s="293"/>
    </row>
    <row r="55" spans="2:15" ht="24.9" customHeight="1" x14ac:dyDescent="0.3">
      <c r="B55" s="292"/>
      <c r="C55" s="292"/>
      <c r="D55" s="292"/>
      <c r="E55" s="292"/>
      <c r="F55" s="292"/>
      <c r="G55" s="292"/>
      <c r="H55" s="292"/>
      <c r="I55" s="292"/>
      <c r="J55" s="292"/>
      <c r="K55" s="293"/>
      <c r="L55" s="293"/>
      <c r="M55" s="293"/>
      <c r="N55" s="293"/>
    </row>
    <row r="56" spans="2:15" ht="63.75" customHeight="1" x14ac:dyDescent="0.3">
      <c r="B56" s="173" t="s">
        <v>222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</row>
    <row r="57" spans="2:15" ht="24.9" customHeight="1" x14ac:dyDescent="0.3">
      <c r="B57" s="73" t="s">
        <v>228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2:15" ht="24.9" customHeight="1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5" ht="24.9" customHeight="1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5" ht="24.9" customHeight="1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5" ht="24.9" customHeight="1" x14ac:dyDescent="0.3"/>
    <row r="62" spans="2:15" ht="24.9" customHeight="1" x14ac:dyDescent="0.3"/>
    <row r="63" spans="2:15" ht="24.9" customHeight="1" x14ac:dyDescent="0.3"/>
    <row r="64" spans="2:15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</sheetData>
  <sheetProtection password="C26C" sheet="1" formatCells="0" formatColumns="0" formatRows="0" insertColumns="0" insertRows="0" deleteColumns="0" deleteRows="0"/>
  <mergeCells count="112">
    <mergeCell ref="B53:J55"/>
    <mergeCell ref="K53:N55"/>
    <mergeCell ref="B56:N56"/>
    <mergeCell ref="D52:I52"/>
    <mergeCell ref="K52:L52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13" priority="2">
      <formula>$E$6="NIE"</formula>
    </cfRule>
  </conditionalFormatting>
  <conditionalFormatting sqref="G10:N10">
    <cfRule type="expression" dxfId="12" priority="1">
      <formula>$E$10="NIE"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1" priority="12">
      <formula>$J37="NIE"</formula>
    </cfRule>
  </conditionalFormatting>
  <conditionalFormatting sqref="K49:N49">
    <cfRule type="expression" dxfId="10" priority="9">
      <formula>$J$49="NIE"</formula>
    </cfRule>
  </conditionalFormatting>
  <conditionalFormatting sqref="K50:N50">
    <cfRule type="expression" dxfId="9" priority="8">
      <formula>$J$50="NIE"</formula>
    </cfRule>
  </conditionalFormatting>
  <conditionalFormatting sqref="K51:N51">
    <cfRule type="expression" dxfId="8" priority="7">
      <formula>$J$51="NIE"</formula>
    </cfRule>
  </conditionalFormatting>
  <conditionalFormatting sqref="K52:N52">
    <cfRule type="expression" dxfId="7" priority="6">
      <formula>$J$52="NIE"</formula>
    </cfRule>
  </conditionalFormatting>
  <dataValidations count="3">
    <dataValidation type="list" allowBlank="1" showInputMessage="1" showErrorMessage="1" sqref="J37:J52 E10 E6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  <dataValidation type="list" allowBlank="1" showInputMessage="1" showErrorMessage="1" sqref="E8:F8" xr:uid="{00000000-0002-0000-0700-000002000000}">
      <formula1>$T$8:$T$12</formula1>
    </dataValidation>
  </dataValidations>
  <pageMargins left="0.7" right="0.7" top="0.75" bottom="0.75" header="0.3" footer="0.3"/>
  <pageSetup paperSize="9" scale="42" fitToWidth="0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53"/>
  <sheetViews>
    <sheetView view="pageBreakPreview" topLeftCell="A10" zoomScale="75" zoomScaleNormal="100" zoomScaleSheetLayoutView="75" workbookViewId="0">
      <selection activeCell="R32" sqref="R32"/>
    </sheetView>
  </sheetViews>
  <sheetFormatPr defaultRowHeight="14.4" x14ac:dyDescent="0.3"/>
  <cols>
    <col min="2" max="2" width="20.664062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21" t="str">
        <f>IF('1.StrTytułowa'!E9&lt;&gt;"",'1.StrTytułowa'!E9,"")</f>
        <v/>
      </c>
      <c r="C2" s="221"/>
      <c r="D2" s="222" t="str">
        <f>IF('1.StrTytułowa'!E7&lt;&gt;"",'1.StrTytułowa'!E7,"")</f>
        <v/>
      </c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2:20" ht="50.25" customHeight="1" x14ac:dyDescent="0.3">
      <c r="B3" s="223" t="s">
        <v>163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5"/>
    </row>
    <row r="4" spans="2:20" ht="24.9" customHeight="1" x14ac:dyDescent="0.3">
      <c r="B4" s="226" t="s">
        <v>229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</row>
    <row r="5" spans="2:20" ht="39.9" customHeight="1" x14ac:dyDescent="0.3">
      <c r="B5" s="227" t="s">
        <v>2</v>
      </c>
      <c r="C5" s="227"/>
      <c r="D5" s="227"/>
      <c r="E5" s="228"/>
      <c r="F5" s="229"/>
      <c r="G5" s="229"/>
      <c r="H5" s="229"/>
      <c r="I5" s="229"/>
      <c r="J5" s="229"/>
      <c r="K5" s="229"/>
      <c r="L5" s="229"/>
      <c r="M5" s="229"/>
      <c r="N5" s="230"/>
      <c r="O5" s="256" t="s">
        <v>206</v>
      </c>
      <c r="P5" s="257"/>
      <c r="Q5" s="257"/>
      <c r="R5" s="257"/>
    </row>
    <row r="6" spans="2:20" ht="39.9" customHeight="1" x14ac:dyDescent="0.3">
      <c r="B6" s="239" t="s">
        <v>192</v>
      </c>
      <c r="C6" s="240"/>
      <c r="D6" s="241"/>
      <c r="E6" s="233"/>
      <c r="F6" s="234"/>
      <c r="G6" s="237" t="s">
        <v>193</v>
      </c>
      <c r="H6" s="238"/>
      <c r="I6" s="235"/>
      <c r="J6" s="235"/>
      <c r="K6" s="237" t="s">
        <v>194</v>
      </c>
      <c r="L6" s="238"/>
      <c r="M6" s="235"/>
      <c r="N6" s="236"/>
      <c r="O6" s="256"/>
      <c r="P6" s="257"/>
      <c r="Q6" s="257"/>
      <c r="R6" s="257"/>
    </row>
    <row r="7" spans="2:20" ht="24.9" customHeight="1" x14ac:dyDescent="0.3">
      <c r="B7" s="227" t="s">
        <v>3</v>
      </c>
      <c r="C7" s="227"/>
      <c r="D7" s="227"/>
      <c r="E7" s="242" t="str">
        <f>IF('1.StrTytułowa'!E8:K8&lt;&gt;"",'1.StrTytułowa'!E8:K8,"")</f>
        <v/>
      </c>
      <c r="F7" s="243"/>
      <c r="G7" s="243"/>
      <c r="H7" s="243"/>
      <c r="I7" s="243"/>
      <c r="J7" s="243"/>
      <c r="K7" s="243"/>
      <c r="L7" s="243"/>
      <c r="M7" s="244"/>
      <c r="N7" s="245"/>
      <c r="O7" s="256"/>
      <c r="P7" s="257"/>
      <c r="Q7" s="257"/>
      <c r="R7" s="257"/>
      <c r="T7" t="s">
        <v>4</v>
      </c>
    </row>
    <row r="8" spans="2:20" ht="24.9" customHeight="1" x14ac:dyDescent="0.3">
      <c r="B8" s="227" t="s">
        <v>5</v>
      </c>
      <c r="C8" s="227"/>
      <c r="D8" s="227"/>
      <c r="E8" s="233"/>
      <c r="F8" s="234"/>
      <c r="G8" s="294" t="s">
        <v>6</v>
      </c>
      <c r="H8" s="294"/>
      <c r="I8" s="15"/>
      <c r="J8" s="45" t="s">
        <v>7</v>
      </c>
      <c r="K8" s="294" t="s">
        <v>8</v>
      </c>
      <c r="L8" s="294"/>
      <c r="M8" s="15"/>
      <c r="N8" s="45" t="s">
        <v>9</v>
      </c>
      <c r="T8" t="s">
        <v>18</v>
      </c>
    </row>
    <row r="9" spans="2:20" ht="24.9" customHeight="1" x14ac:dyDescent="0.3">
      <c r="B9" s="227" t="s">
        <v>10</v>
      </c>
      <c r="C9" s="227"/>
      <c r="D9" s="227"/>
      <c r="E9" s="231"/>
      <c r="F9" s="231"/>
      <c r="G9" s="232" t="s">
        <v>11</v>
      </c>
      <c r="H9" s="232"/>
      <c r="I9" s="16"/>
      <c r="J9" s="46" t="s">
        <v>12</v>
      </c>
      <c r="K9" s="232" t="s">
        <v>211</v>
      </c>
      <c r="L9" s="232"/>
      <c r="M9" s="16"/>
      <c r="N9" s="46" t="s">
        <v>12</v>
      </c>
      <c r="T9" s="47" t="s">
        <v>19</v>
      </c>
    </row>
    <row r="10" spans="2:20" ht="24.9" customHeight="1" x14ac:dyDescent="0.3">
      <c r="B10" s="227" t="s">
        <v>209</v>
      </c>
      <c r="C10" s="227"/>
      <c r="D10" s="227"/>
      <c r="E10" s="233"/>
      <c r="F10" s="234"/>
      <c r="G10" s="260" t="s">
        <v>14</v>
      </c>
      <c r="H10" s="260"/>
      <c r="I10" s="261"/>
      <c r="J10" s="261"/>
      <c r="K10" s="261"/>
      <c r="L10" s="261"/>
      <c r="M10" s="261"/>
      <c r="N10" s="261"/>
      <c r="O10" s="254" t="s">
        <v>208</v>
      </c>
      <c r="P10" s="255"/>
      <c r="Q10" s="255"/>
      <c r="R10" s="255"/>
      <c r="T10" s="47" t="s">
        <v>25</v>
      </c>
    </row>
    <row r="11" spans="2:20" ht="39.9" customHeight="1" x14ac:dyDescent="0.3">
      <c r="B11" s="227" t="s">
        <v>16</v>
      </c>
      <c r="C11" s="227"/>
      <c r="D11" s="227"/>
      <c r="E11" s="1"/>
      <c r="F11" s="2" t="str">
        <f>IFERROR(E11/M9,"-")</f>
        <v>-</v>
      </c>
      <c r="G11" s="268" t="s">
        <v>17</v>
      </c>
      <c r="H11" s="269"/>
      <c r="I11" s="261"/>
      <c r="J11" s="261"/>
      <c r="K11" s="261"/>
      <c r="L11" s="261"/>
      <c r="M11" s="261"/>
      <c r="N11" s="261"/>
      <c r="O11" s="254"/>
      <c r="P11" s="255"/>
      <c r="Q11" s="255"/>
      <c r="R11" s="255"/>
      <c r="T11" t="s">
        <v>15</v>
      </c>
    </row>
    <row r="12" spans="2:20" s="47" customFormat="1" ht="24.9" customHeight="1" x14ac:dyDescent="0.3">
      <c r="B12" s="205" t="s">
        <v>224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70"/>
      <c r="T12" t="s">
        <v>13</v>
      </c>
    </row>
    <row r="13" spans="2:20" ht="39.9" customHeight="1" x14ac:dyDescent="0.3">
      <c r="B13" s="48"/>
      <c r="C13" s="271" t="s">
        <v>20</v>
      </c>
      <c r="D13" s="271"/>
      <c r="E13" s="271"/>
      <c r="F13" s="271"/>
      <c r="G13" s="271"/>
      <c r="H13" s="271"/>
      <c r="I13" s="272" t="s">
        <v>21</v>
      </c>
      <c r="J13" s="272"/>
      <c r="K13" s="272"/>
      <c r="L13" s="272"/>
      <c r="M13" s="272"/>
      <c r="N13" s="272"/>
      <c r="O13" s="248" t="s">
        <v>22</v>
      </c>
      <c r="P13" s="250" t="s">
        <v>23</v>
      </c>
      <c r="Q13" s="251"/>
      <c r="R13" s="252"/>
      <c r="S13" s="253" t="s">
        <v>24</v>
      </c>
      <c r="T13" s="47"/>
    </row>
    <row r="14" spans="2:20" ht="61.5" customHeight="1" x14ac:dyDescent="0.3">
      <c r="B14" s="48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49" t="s">
        <v>31</v>
      </c>
      <c r="H14" s="154" t="s">
        <v>32</v>
      </c>
      <c r="I14" s="50" t="s">
        <v>27</v>
      </c>
      <c r="J14" s="50" t="s">
        <v>28</v>
      </c>
      <c r="K14" s="50" t="s">
        <v>29</v>
      </c>
      <c r="L14" s="50" t="s">
        <v>30</v>
      </c>
      <c r="M14" s="50" t="s">
        <v>31</v>
      </c>
      <c r="N14" s="50" t="s">
        <v>32</v>
      </c>
      <c r="O14" s="249"/>
      <c r="P14" s="51" t="s">
        <v>33</v>
      </c>
      <c r="Q14" s="51" t="s">
        <v>34</v>
      </c>
      <c r="R14" s="51" t="s">
        <v>35</v>
      </c>
      <c r="S14" s="253"/>
    </row>
    <row r="15" spans="2:20" ht="20.100000000000001" customHeight="1" x14ac:dyDescent="0.3">
      <c r="B15" s="52" t="s">
        <v>36</v>
      </c>
      <c r="C15" s="14"/>
      <c r="D15" s="14"/>
      <c r="E15" s="14"/>
      <c r="F15" s="14"/>
      <c r="G15" s="14"/>
      <c r="H15" s="53">
        <f>SUM(C15:G15)</f>
        <v>0</v>
      </c>
      <c r="I15" s="14"/>
      <c r="J15" s="14"/>
      <c r="K15" s="14"/>
      <c r="L15" s="14"/>
      <c r="M15" s="14"/>
      <c r="N15" s="54">
        <f>SUM(I15:M15)</f>
        <v>0</v>
      </c>
      <c r="O15" s="55">
        <v>1.1000000000000001</v>
      </c>
      <c r="P15" s="56">
        <v>77.62</v>
      </c>
      <c r="Q15" s="56">
        <f>P15*3.6</f>
        <v>279.43200000000002</v>
      </c>
      <c r="R15" s="56">
        <f>Q15/1000</f>
        <v>0.27943200000000001</v>
      </c>
      <c r="S15" s="253"/>
      <c r="T15" s="57"/>
    </row>
    <row r="16" spans="2:20" ht="20.100000000000001" customHeight="1" x14ac:dyDescent="0.3">
      <c r="B16" s="52" t="s">
        <v>37</v>
      </c>
      <c r="C16" s="14"/>
      <c r="D16" s="14"/>
      <c r="E16" s="14"/>
      <c r="F16" s="14"/>
      <c r="G16" s="14"/>
      <c r="H16" s="53">
        <f t="shared" ref="H16:H23" si="0">SUM(C16:G16)</f>
        <v>0</v>
      </c>
      <c r="I16" s="14"/>
      <c r="J16" s="14"/>
      <c r="K16" s="14"/>
      <c r="L16" s="14"/>
      <c r="M16" s="14"/>
      <c r="N16" s="54">
        <f t="shared" ref="N16:N23" si="1">SUM(I16:M16)</f>
        <v>0</v>
      </c>
      <c r="O16" s="55">
        <v>1.1000000000000001</v>
      </c>
      <c r="P16" s="56">
        <v>55.37</v>
      </c>
      <c r="Q16" s="56">
        <f t="shared" ref="Q16:Q21" si="2">P16*3.6</f>
        <v>199.33199999999999</v>
      </c>
      <c r="R16" s="56">
        <f t="shared" ref="R16:R23" si="3">Q16/1000</f>
        <v>0.19933199999999998</v>
      </c>
      <c r="S16" s="253"/>
      <c r="T16" s="57"/>
    </row>
    <row r="17" spans="2:20" ht="20.100000000000001" customHeight="1" x14ac:dyDescent="0.3">
      <c r="B17" s="52" t="s">
        <v>38</v>
      </c>
      <c r="C17" s="14"/>
      <c r="D17" s="14"/>
      <c r="E17" s="14"/>
      <c r="F17" s="14"/>
      <c r="G17" s="14"/>
      <c r="H17" s="53">
        <f t="shared" si="0"/>
        <v>0</v>
      </c>
      <c r="I17" s="14"/>
      <c r="J17" s="14"/>
      <c r="K17" s="14"/>
      <c r="L17" s="14"/>
      <c r="M17" s="14"/>
      <c r="N17" s="54">
        <f t="shared" si="1"/>
        <v>0</v>
      </c>
      <c r="O17" s="55">
        <v>1.1000000000000001</v>
      </c>
      <c r="P17" s="56">
        <v>63.1</v>
      </c>
      <c r="Q17" s="56">
        <f t="shared" si="2"/>
        <v>227.16</v>
      </c>
      <c r="R17" s="56">
        <f t="shared" si="3"/>
        <v>0.22716</v>
      </c>
      <c r="S17" s="253"/>
      <c r="T17" s="57"/>
    </row>
    <row r="18" spans="2:20" ht="20.100000000000001" customHeight="1" x14ac:dyDescent="0.3">
      <c r="B18" s="52" t="s">
        <v>39</v>
      </c>
      <c r="C18" s="14"/>
      <c r="D18" s="14"/>
      <c r="E18" s="14"/>
      <c r="F18" s="14"/>
      <c r="G18" s="14"/>
      <c r="H18" s="53">
        <f t="shared" si="0"/>
        <v>0</v>
      </c>
      <c r="I18" s="14"/>
      <c r="J18" s="14"/>
      <c r="K18" s="14"/>
      <c r="L18" s="14"/>
      <c r="M18" s="14"/>
      <c r="N18" s="54">
        <f t="shared" si="1"/>
        <v>0</v>
      </c>
      <c r="O18" s="55">
        <v>1.1000000000000001</v>
      </c>
      <c r="P18" s="56">
        <v>94.7</v>
      </c>
      <c r="Q18" s="56">
        <f t="shared" si="2"/>
        <v>340.92</v>
      </c>
      <c r="R18" s="56">
        <f t="shared" si="3"/>
        <v>0.34092</v>
      </c>
      <c r="S18" s="253"/>
      <c r="T18" s="57"/>
    </row>
    <row r="19" spans="2:20" ht="20.100000000000001" customHeight="1" x14ac:dyDescent="0.3">
      <c r="B19" s="52" t="s">
        <v>40</v>
      </c>
      <c r="C19" s="14"/>
      <c r="D19" s="14"/>
      <c r="E19" s="14"/>
      <c r="F19" s="14"/>
      <c r="G19" s="14"/>
      <c r="H19" s="53">
        <f t="shared" si="0"/>
        <v>0</v>
      </c>
      <c r="I19" s="14"/>
      <c r="J19" s="14"/>
      <c r="K19" s="14"/>
      <c r="L19" s="14"/>
      <c r="M19" s="14"/>
      <c r="N19" s="54">
        <f t="shared" si="1"/>
        <v>0</v>
      </c>
      <c r="O19" s="55">
        <v>0.2</v>
      </c>
      <c r="P19" s="56">
        <v>0</v>
      </c>
      <c r="Q19" s="56">
        <f t="shared" si="2"/>
        <v>0</v>
      </c>
      <c r="R19" s="56">
        <f t="shared" si="3"/>
        <v>0</v>
      </c>
      <c r="S19" s="58" t="s">
        <v>41</v>
      </c>
      <c r="T19" s="57"/>
    </row>
    <row r="20" spans="2:20" ht="20.100000000000001" customHeight="1" x14ac:dyDescent="0.3">
      <c r="B20" s="3" t="s">
        <v>42</v>
      </c>
      <c r="C20" s="14"/>
      <c r="D20" s="14"/>
      <c r="E20" s="14"/>
      <c r="F20" s="14"/>
      <c r="G20" s="14"/>
      <c r="H20" s="53">
        <f>SUM(C20:G20)</f>
        <v>0</v>
      </c>
      <c r="I20" s="14"/>
      <c r="J20" s="14"/>
      <c r="K20" s="14"/>
      <c r="L20" s="14"/>
      <c r="M20" s="14"/>
      <c r="N20" s="54">
        <f>SUM(I20:M20)</f>
        <v>0</v>
      </c>
      <c r="O20" s="127">
        <v>0</v>
      </c>
      <c r="P20" s="128">
        <v>0</v>
      </c>
      <c r="Q20" s="128">
        <f t="shared" si="2"/>
        <v>0</v>
      </c>
      <c r="R20" s="129">
        <f t="shared" si="3"/>
        <v>0</v>
      </c>
      <c r="S20" s="132" t="s">
        <v>43</v>
      </c>
    </row>
    <row r="21" spans="2:20" ht="39.9" customHeight="1" x14ac:dyDescent="0.3">
      <c r="B21" s="3" t="s">
        <v>220</v>
      </c>
      <c r="C21" s="14"/>
      <c r="D21" s="14"/>
      <c r="E21" s="14"/>
      <c r="F21" s="14"/>
      <c r="G21" s="14"/>
      <c r="H21" s="53">
        <f>SUM(C21:G21)</f>
        <v>0</v>
      </c>
      <c r="I21" s="14"/>
      <c r="J21" s="14"/>
      <c r="K21" s="14"/>
      <c r="L21" s="14"/>
      <c r="M21" s="14"/>
      <c r="N21" s="54">
        <f>SUM(I21:M21)</f>
        <v>0</v>
      </c>
      <c r="O21" s="127">
        <v>0.8</v>
      </c>
      <c r="P21" s="128">
        <v>93.55</v>
      </c>
      <c r="Q21" s="150">
        <f t="shared" si="2"/>
        <v>336.78</v>
      </c>
      <c r="R21" s="56">
        <f t="shared" si="3"/>
        <v>0.33677999999999997</v>
      </c>
      <c r="S21" s="132" t="s">
        <v>221</v>
      </c>
    </row>
    <row r="22" spans="2:20" ht="35.1" customHeight="1" x14ac:dyDescent="0.3">
      <c r="B22" s="52" t="s">
        <v>44</v>
      </c>
      <c r="C22" s="14"/>
      <c r="D22" s="14"/>
      <c r="E22" s="14"/>
      <c r="F22" s="14"/>
      <c r="G22" s="14"/>
      <c r="H22" s="53">
        <f t="shared" si="0"/>
        <v>0</v>
      </c>
      <c r="I22" s="14"/>
      <c r="J22" s="14"/>
      <c r="K22" s="14"/>
      <c r="L22" s="14"/>
      <c r="M22" s="14"/>
      <c r="N22" s="54">
        <f t="shared" si="1"/>
        <v>0</v>
      </c>
      <c r="O22" s="55">
        <v>2.5</v>
      </c>
      <c r="P22" s="56"/>
      <c r="Q22" s="56">
        <v>708</v>
      </c>
      <c r="R22" s="56">
        <f t="shared" si="3"/>
        <v>0.70799999999999996</v>
      </c>
      <c r="S22" s="28" t="s">
        <v>45</v>
      </c>
    </row>
    <row r="23" spans="2:20" ht="35.1" customHeight="1" x14ac:dyDescent="0.3">
      <c r="B23" s="52" t="s">
        <v>46</v>
      </c>
      <c r="C23" s="14"/>
      <c r="D23" s="14"/>
      <c r="E23" s="14"/>
      <c r="F23" s="14"/>
      <c r="G23" s="14"/>
      <c r="H23" s="53">
        <f t="shared" si="0"/>
        <v>0</v>
      </c>
      <c r="I23" s="14"/>
      <c r="J23" s="14"/>
      <c r="K23" s="14"/>
      <c r="L23" s="14"/>
      <c r="M23" s="14"/>
      <c r="N23" s="54">
        <f t="shared" si="1"/>
        <v>0</v>
      </c>
      <c r="O23" s="55">
        <v>2.5</v>
      </c>
      <c r="P23" s="56"/>
      <c r="Q23" s="56">
        <v>708</v>
      </c>
      <c r="R23" s="56">
        <f t="shared" si="3"/>
        <v>0.70799999999999996</v>
      </c>
      <c r="S23" s="28" t="s">
        <v>47</v>
      </c>
    </row>
    <row r="24" spans="2:20" ht="20.100000000000001" customHeight="1" x14ac:dyDescent="0.3">
      <c r="B24" s="262" t="s">
        <v>48</v>
      </c>
      <c r="C24" s="263"/>
      <c r="D24" s="263"/>
      <c r="E24" s="263"/>
      <c r="F24" s="263"/>
      <c r="G24" s="264"/>
      <c r="H24" s="53">
        <f>SUM(H15:H21)</f>
        <v>0</v>
      </c>
      <c r="I24" s="265" t="s">
        <v>48</v>
      </c>
      <c r="J24" s="266"/>
      <c r="K24" s="266"/>
      <c r="L24" s="266"/>
      <c r="M24" s="267"/>
      <c r="N24" s="54">
        <f>SUM(N15:N21)</f>
        <v>0</v>
      </c>
      <c r="O24" s="59">
        <f>H24-N24</f>
        <v>0</v>
      </c>
      <c r="P24" s="60" t="s">
        <v>49</v>
      </c>
      <c r="Q24" s="60"/>
      <c r="R24" s="61"/>
      <c r="T24" s="57"/>
    </row>
    <row r="25" spans="2:20" ht="20.100000000000001" customHeight="1" x14ac:dyDescent="0.3">
      <c r="B25" s="262" t="s">
        <v>50</v>
      </c>
      <c r="C25" s="263"/>
      <c r="D25" s="263"/>
      <c r="E25" s="263"/>
      <c r="F25" s="263"/>
      <c r="G25" s="264"/>
      <c r="H25" s="53">
        <f>H22</f>
        <v>0</v>
      </c>
      <c r="I25" s="265" t="s">
        <v>50</v>
      </c>
      <c r="J25" s="266"/>
      <c r="K25" s="266"/>
      <c r="L25" s="266"/>
      <c r="M25" s="267"/>
      <c r="N25" s="54">
        <f>N22</f>
        <v>0</v>
      </c>
      <c r="O25" s="59">
        <f>H25-N25</f>
        <v>0</v>
      </c>
      <c r="P25" s="60" t="s">
        <v>49</v>
      </c>
      <c r="Q25" s="60"/>
      <c r="R25" s="61"/>
      <c r="T25" s="57"/>
    </row>
    <row r="26" spans="2:20" ht="20.100000000000001" customHeight="1" x14ac:dyDescent="0.3">
      <c r="B26" s="262" t="s">
        <v>51</v>
      </c>
      <c r="C26" s="263"/>
      <c r="D26" s="263"/>
      <c r="E26" s="263"/>
      <c r="F26" s="263"/>
      <c r="G26" s="264"/>
      <c r="H26" s="53">
        <f>H23</f>
        <v>0</v>
      </c>
      <c r="I26" s="265" t="s">
        <v>52</v>
      </c>
      <c r="J26" s="266"/>
      <c r="K26" s="266"/>
      <c r="L26" s="266"/>
      <c r="M26" s="267"/>
      <c r="N26" s="54">
        <f>N23</f>
        <v>0</v>
      </c>
      <c r="O26" s="59">
        <f>N26-H26</f>
        <v>0</v>
      </c>
      <c r="P26" s="60" t="s">
        <v>49</v>
      </c>
      <c r="Q26" s="60"/>
      <c r="R26" s="61"/>
      <c r="T26" s="57"/>
    </row>
    <row r="27" spans="2:20" ht="20.100000000000001" customHeight="1" x14ac:dyDescent="0.3">
      <c r="B27" s="262" t="s">
        <v>53</v>
      </c>
      <c r="C27" s="263"/>
      <c r="D27" s="263"/>
      <c r="E27" s="263"/>
      <c r="F27" s="263"/>
      <c r="G27" s="264"/>
      <c r="H27" s="53">
        <f>SUM(H15:H22)</f>
        <v>0</v>
      </c>
      <c r="I27" s="273" t="s">
        <v>54</v>
      </c>
      <c r="J27" s="273"/>
      <c r="K27" s="273"/>
      <c r="L27" s="273"/>
      <c r="M27" s="273"/>
      <c r="N27" s="54">
        <f>SUM(N15:N22)</f>
        <v>0</v>
      </c>
      <c r="O27" s="59">
        <f>H27-N27</f>
        <v>0</v>
      </c>
      <c r="P27" s="62" t="s">
        <v>49</v>
      </c>
      <c r="Q27" s="62"/>
    </row>
    <row r="28" spans="2:20" ht="20.100000000000001" customHeight="1" x14ac:dyDescent="0.3">
      <c r="B28" s="262" t="s">
        <v>202</v>
      </c>
      <c r="C28" s="263"/>
      <c r="D28" s="263"/>
      <c r="E28" s="263"/>
      <c r="F28" s="263"/>
      <c r="G28" s="264"/>
      <c r="H28" s="53">
        <f>H15*$O$15+H16*$O$16+H17*$O$17+H18*$O$18+H19*$O$19+H21*$O$21+H22*$O$22-H23*$O$23+H20*$O$20</f>
        <v>0</v>
      </c>
      <c r="I28" s="273" t="s">
        <v>202</v>
      </c>
      <c r="J28" s="273"/>
      <c r="K28" s="273"/>
      <c r="L28" s="273"/>
      <c r="M28" s="273"/>
      <c r="N28" s="54">
        <f>N15*$O$15+N16*$O$16+N17*$O$17+N18*$O$18+N19*$O$19+N21*$O$21+N22*$O$22-N23*$O$23+N20*$O$20</f>
        <v>0</v>
      </c>
      <c r="O28" s="59">
        <f>H28-N28</f>
        <v>0</v>
      </c>
      <c r="P28" s="62" t="s">
        <v>49</v>
      </c>
      <c r="Q28" s="62"/>
    </row>
    <row r="29" spans="2:20" ht="20.100000000000001" customHeight="1" x14ac:dyDescent="0.3">
      <c r="B29" s="262" t="s">
        <v>55</v>
      </c>
      <c r="C29" s="263"/>
      <c r="D29" s="263"/>
      <c r="E29" s="263"/>
      <c r="F29" s="263"/>
      <c r="G29" s="264"/>
      <c r="H29" s="53">
        <f>(H15*$R$15+H16*$R$16+H17*$R$17+H18*$R$18+H19*$R$19+H20*$R$20+H21*$R$21+H22*$R$22-H23*$R$23)/1000</f>
        <v>0</v>
      </c>
      <c r="I29" s="273" t="s">
        <v>55</v>
      </c>
      <c r="J29" s="273"/>
      <c r="K29" s="273"/>
      <c r="L29" s="273"/>
      <c r="M29" s="273"/>
      <c r="N29" s="54">
        <f>(N15*$R$15+N16*$R$16+N17*$R$17+N18*$R$18+N19*$R$19+N20*$R$20+N21*$R$21+N22*$R$22-N23*$R$23)/1000</f>
        <v>0</v>
      </c>
      <c r="O29" s="59">
        <f>H29-N29</f>
        <v>0</v>
      </c>
      <c r="P29" s="62" t="s">
        <v>60</v>
      </c>
      <c r="Q29" s="62"/>
    </row>
    <row r="30" spans="2:20" ht="20.100000000000001" customHeight="1" x14ac:dyDescent="0.3">
      <c r="B30" s="274" t="s">
        <v>207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59"/>
      <c r="P30" s="62"/>
      <c r="Q30" s="62"/>
    </row>
    <row r="31" spans="2:20" ht="24.9" customHeight="1" x14ac:dyDescent="0.3">
      <c r="B31" s="277" t="s">
        <v>56</v>
      </c>
      <c r="C31" s="278"/>
      <c r="D31" s="278"/>
      <c r="E31" s="279"/>
      <c r="F31" s="63">
        <f>O24</f>
        <v>0</v>
      </c>
      <c r="G31" s="64" t="s">
        <v>49</v>
      </c>
      <c r="H31" s="280" t="s">
        <v>57</v>
      </c>
      <c r="I31" s="281"/>
      <c r="J31" s="281"/>
      <c r="K31" s="281"/>
      <c r="L31" s="282"/>
      <c r="M31" s="63">
        <f>O27</f>
        <v>0</v>
      </c>
      <c r="N31" s="65" t="s">
        <v>49</v>
      </c>
      <c r="O31" s="59"/>
      <c r="P31" s="47"/>
      <c r="Q31" s="47"/>
    </row>
    <row r="32" spans="2:20" ht="24.9" customHeight="1" x14ac:dyDescent="0.3">
      <c r="B32" s="277" t="s">
        <v>58</v>
      </c>
      <c r="C32" s="278"/>
      <c r="D32" s="278"/>
      <c r="E32" s="279"/>
      <c r="F32" s="63">
        <f>O25</f>
        <v>0</v>
      </c>
      <c r="G32" s="64" t="s">
        <v>49</v>
      </c>
      <c r="H32" s="280" t="s">
        <v>203</v>
      </c>
      <c r="I32" s="281"/>
      <c r="J32" s="281"/>
      <c r="K32" s="281"/>
      <c r="L32" s="282"/>
      <c r="M32" s="63">
        <f>O28</f>
        <v>0</v>
      </c>
      <c r="N32" s="65" t="s">
        <v>49</v>
      </c>
      <c r="O32" s="59"/>
      <c r="P32" s="47"/>
      <c r="Q32" s="47"/>
    </row>
    <row r="33" spans="2:20" ht="24.9" customHeight="1" x14ac:dyDescent="0.3">
      <c r="B33" s="277" t="s">
        <v>173</v>
      </c>
      <c r="C33" s="278"/>
      <c r="D33" s="278"/>
      <c r="E33" s="279"/>
      <c r="F33" s="63">
        <f>O26</f>
        <v>0</v>
      </c>
      <c r="G33" s="64" t="s">
        <v>49</v>
      </c>
      <c r="H33" s="280" t="s">
        <v>59</v>
      </c>
      <c r="I33" s="281"/>
      <c r="J33" s="281"/>
      <c r="K33" s="281"/>
      <c r="L33" s="282"/>
      <c r="M33" s="63">
        <f>O29</f>
        <v>0</v>
      </c>
      <c r="N33" s="65" t="s">
        <v>60</v>
      </c>
      <c r="O33" s="59"/>
      <c r="P33" s="47"/>
      <c r="Q33" s="47"/>
    </row>
    <row r="34" spans="2:20" ht="24.9" customHeight="1" x14ac:dyDescent="0.3">
      <c r="B34" s="283" t="s">
        <v>223</v>
      </c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T34" s="66" t="s">
        <v>61</v>
      </c>
    </row>
    <row r="35" spans="2:20" ht="24.9" customHeight="1" x14ac:dyDescent="0.3">
      <c r="B35" s="285" t="s">
        <v>62</v>
      </c>
      <c r="C35" s="287" t="s">
        <v>63</v>
      </c>
      <c r="D35" s="287"/>
      <c r="E35" s="287"/>
      <c r="F35" s="287"/>
      <c r="G35" s="288" t="s">
        <v>64</v>
      </c>
      <c r="H35" s="288"/>
      <c r="I35" s="288"/>
      <c r="J35" s="288"/>
      <c r="K35" s="208" t="s">
        <v>65</v>
      </c>
      <c r="L35" s="208"/>
      <c r="M35" s="208"/>
      <c r="N35" s="208"/>
      <c r="T35" s="66" t="s">
        <v>66</v>
      </c>
    </row>
    <row r="36" spans="2:20" ht="50.1" customHeight="1" x14ac:dyDescent="0.3">
      <c r="B36" s="286"/>
      <c r="C36" s="287"/>
      <c r="D36" s="287"/>
      <c r="E36" s="287"/>
      <c r="F36" s="287"/>
      <c r="G36" s="288" t="s">
        <v>67</v>
      </c>
      <c r="H36" s="288"/>
      <c r="I36" s="288"/>
      <c r="J36" s="67" t="s">
        <v>68</v>
      </c>
      <c r="K36" s="208" t="s">
        <v>69</v>
      </c>
      <c r="L36" s="208"/>
      <c r="M36" s="32" t="s">
        <v>70</v>
      </c>
      <c r="N36" s="32" t="s">
        <v>71</v>
      </c>
      <c r="T36" s="66" t="s">
        <v>72</v>
      </c>
    </row>
    <row r="37" spans="2:20" ht="39.9" customHeight="1" x14ac:dyDescent="0.3">
      <c r="B37" s="31">
        <v>1</v>
      </c>
      <c r="C37" s="289" t="s">
        <v>73</v>
      </c>
      <c r="D37" s="289"/>
      <c r="E37" s="289"/>
      <c r="F37" s="289"/>
      <c r="G37" s="290"/>
      <c r="H37" s="290"/>
      <c r="I37" s="290"/>
      <c r="J37" s="4"/>
      <c r="K37" s="261"/>
      <c r="L37" s="261"/>
      <c r="M37" s="5"/>
      <c r="N37" s="120"/>
      <c r="O37" s="291" t="s">
        <v>74</v>
      </c>
      <c r="P37" s="68"/>
      <c r="Q37" s="68"/>
      <c r="R37" s="68"/>
      <c r="T37" s="66" t="s">
        <v>75</v>
      </c>
    </row>
    <row r="38" spans="2:20" ht="39.9" customHeight="1" x14ac:dyDescent="0.3">
      <c r="B38" s="31">
        <v>2</v>
      </c>
      <c r="C38" s="289" t="s">
        <v>76</v>
      </c>
      <c r="D38" s="289"/>
      <c r="E38" s="289"/>
      <c r="F38" s="289"/>
      <c r="G38" s="290"/>
      <c r="H38" s="290"/>
      <c r="I38" s="290"/>
      <c r="J38" s="4"/>
      <c r="K38" s="261"/>
      <c r="L38" s="261"/>
      <c r="M38" s="5"/>
      <c r="N38" s="120"/>
      <c r="O38" s="291"/>
      <c r="P38" s="68"/>
      <c r="Q38" s="68"/>
      <c r="R38" s="68"/>
    </row>
    <row r="39" spans="2:20" ht="39.9" customHeight="1" x14ac:dyDescent="0.3">
      <c r="B39" s="31">
        <v>3</v>
      </c>
      <c r="C39" s="289" t="s">
        <v>77</v>
      </c>
      <c r="D39" s="289"/>
      <c r="E39" s="289"/>
      <c r="F39" s="289"/>
      <c r="G39" s="290"/>
      <c r="H39" s="290"/>
      <c r="I39" s="290"/>
      <c r="J39" s="4"/>
      <c r="K39" s="261"/>
      <c r="L39" s="261"/>
      <c r="M39" s="5"/>
      <c r="N39" s="120"/>
      <c r="O39" s="291"/>
      <c r="P39" s="68"/>
      <c r="Q39" s="68"/>
      <c r="R39" s="68"/>
    </row>
    <row r="40" spans="2:20" ht="39.9" customHeight="1" x14ac:dyDescent="0.3">
      <c r="B40" s="31">
        <v>4</v>
      </c>
      <c r="C40" s="289" t="s">
        <v>78</v>
      </c>
      <c r="D40" s="289"/>
      <c r="E40" s="289"/>
      <c r="F40" s="289"/>
      <c r="G40" s="290"/>
      <c r="H40" s="290"/>
      <c r="I40" s="290"/>
      <c r="J40" s="4"/>
      <c r="K40" s="261"/>
      <c r="L40" s="261"/>
      <c r="M40" s="5"/>
      <c r="N40" s="120"/>
      <c r="O40" s="291"/>
      <c r="P40" s="68"/>
      <c r="Q40" s="68"/>
      <c r="R40" s="68"/>
    </row>
    <row r="41" spans="2:20" ht="39.9" customHeight="1" x14ac:dyDescent="0.3">
      <c r="B41" s="31">
        <v>5</v>
      </c>
      <c r="C41" s="289" t="s">
        <v>79</v>
      </c>
      <c r="D41" s="289"/>
      <c r="E41" s="289"/>
      <c r="F41" s="289"/>
      <c r="G41" s="290"/>
      <c r="H41" s="290"/>
      <c r="I41" s="290"/>
      <c r="J41" s="4"/>
      <c r="K41" s="261"/>
      <c r="L41" s="261"/>
      <c r="M41" s="5"/>
      <c r="N41" s="120"/>
      <c r="O41" s="291"/>
      <c r="P41" s="68"/>
      <c r="Q41" s="68"/>
      <c r="R41" s="68"/>
    </row>
    <row r="42" spans="2:20" ht="39.9" customHeight="1" x14ac:dyDescent="0.3">
      <c r="B42" s="31">
        <v>6</v>
      </c>
      <c r="C42" s="289" t="s">
        <v>80</v>
      </c>
      <c r="D42" s="289"/>
      <c r="E42" s="289"/>
      <c r="F42" s="289"/>
      <c r="G42" s="290"/>
      <c r="H42" s="290"/>
      <c r="I42" s="290"/>
      <c r="J42" s="4"/>
      <c r="K42" s="261"/>
      <c r="L42" s="261"/>
      <c r="M42" s="261"/>
      <c r="N42" s="261"/>
    </row>
    <row r="43" spans="2:20" ht="39.9" customHeight="1" x14ac:dyDescent="0.3">
      <c r="B43" s="31">
        <v>7</v>
      </c>
      <c r="C43" s="289" t="s">
        <v>81</v>
      </c>
      <c r="D43" s="289"/>
      <c r="E43" s="289"/>
      <c r="F43" s="289"/>
      <c r="G43" s="290"/>
      <c r="H43" s="290"/>
      <c r="I43" s="290"/>
      <c r="J43" s="4"/>
      <c r="K43" s="261"/>
      <c r="L43" s="261"/>
      <c r="M43" s="261"/>
      <c r="N43" s="261"/>
    </row>
    <row r="44" spans="2:20" ht="39.9" customHeight="1" x14ac:dyDescent="0.3">
      <c r="B44" s="31">
        <v>8</v>
      </c>
      <c r="C44" s="289" t="s">
        <v>82</v>
      </c>
      <c r="D44" s="289"/>
      <c r="E44" s="289"/>
      <c r="F44" s="289"/>
      <c r="G44" s="290"/>
      <c r="H44" s="290"/>
      <c r="I44" s="290"/>
      <c r="J44" s="4"/>
      <c r="K44" s="261"/>
      <c r="L44" s="261"/>
      <c r="M44" s="261"/>
      <c r="N44" s="261"/>
    </row>
    <row r="45" spans="2:20" ht="39.9" customHeight="1" x14ac:dyDescent="0.3">
      <c r="B45" s="31">
        <v>9</v>
      </c>
      <c r="C45" s="289" t="s">
        <v>83</v>
      </c>
      <c r="D45" s="289"/>
      <c r="E45" s="289"/>
      <c r="F45" s="289"/>
      <c r="G45" s="290"/>
      <c r="H45" s="290"/>
      <c r="I45" s="290"/>
      <c r="J45" s="4"/>
      <c r="K45" s="261"/>
      <c r="L45" s="261"/>
      <c r="M45" s="261"/>
      <c r="N45" s="261"/>
    </row>
    <row r="46" spans="2:20" ht="39.9" customHeight="1" x14ac:dyDescent="0.3">
      <c r="B46" s="31">
        <v>10</v>
      </c>
      <c r="C46" s="289" t="s">
        <v>84</v>
      </c>
      <c r="D46" s="289"/>
      <c r="E46" s="289"/>
      <c r="F46" s="289"/>
      <c r="G46" s="290"/>
      <c r="H46" s="290"/>
      <c r="I46" s="290"/>
      <c r="J46" s="4"/>
      <c r="K46" s="261"/>
      <c r="L46" s="261"/>
      <c r="M46" s="261"/>
      <c r="N46" s="261"/>
    </row>
    <row r="47" spans="2:20" ht="39.9" customHeight="1" x14ac:dyDescent="0.3">
      <c r="B47" s="31">
        <v>11</v>
      </c>
      <c r="C47" s="289" t="s">
        <v>85</v>
      </c>
      <c r="D47" s="289"/>
      <c r="E47" s="289"/>
      <c r="F47" s="289"/>
      <c r="G47" s="290"/>
      <c r="H47" s="290"/>
      <c r="I47" s="290"/>
      <c r="J47" s="4"/>
      <c r="K47" s="261"/>
      <c r="L47" s="261"/>
      <c r="M47" s="261"/>
      <c r="N47" s="261"/>
    </row>
    <row r="48" spans="2:20" ht="39.9" customHeight="1" x14ac:dyDescent="0.3">
      <c r="B48" s="31">
        <v>12</v>
      </c>
      <c r="C48" s="289" t="s">
        <v>225</v>
      </c>
      <c r="D48" s="289"/>
      <c r="E48" s="289"/>
      <c r="F48" s="289"/>
      <c r="G48" s="290"/>
      <c r="H48" s="290"/>
      <c r="I48" s="290"/>
      <c r="J48" s="4"/>
      <c r="K48" s="261"/>
      <c r="L48" s="261"/>
      <c r="M48" s="261"/>
      <c r="N48" s="261"/>
    </row>
    <row r="49" spans="2:15" ht="39.9" customHeight="1" x14ac:dyDescent="0.3">
      <c r="B49" s="31">
        <v>13</v>
      </c>
      <c r="C49" s="207" t="s">
        <v>86</v>
      </c>
      <c r="D49" s="289" t="s">
        <v>87</v>
      </c>
      <c r="E49" s="289"/>
      <c r="F49" s="289"/>
      <c r="G49" s="289"/>
      <c r="H49" s="289"/>
      <c r="I49" s="289"/>
      <c r="J49" s="4"/>
      <c r="K49" s="261"/>
      <c r="L49" s="261"/>
      <c r="M49" s="69" t="s">
        <v>88</v>
      </c>
      <c r="N49" s="5"/>
      <c r="O49" s="70" t="s">
        <v>89</v>
      </c>
    </row>
    <row r="50" spans="2:15" ht="39.9" customHeight="1" x14ac:dyDescent="0.3">
      <c r="B50" s="31">
        <v>14</v>
      </c>
      <c r="C50" s="207"/>
      <c r="D50" s="289" t="s">
        <v>90</v>
      </c>
      <c r="E50" s="289"/>
      <c r="F50" s="289"/>
      <c r="G50" s="289"/>
      <c r="H50" s="289"/>
      <c r="I50" s="289"/>
      <c r="J50" s="4"/>
      <c r="K50" s="261"/>
      <c r="L50" s="261"/>
      <c r="M50" s="69" t="s">
        <v>91</v>
      </c>
      <c r="N50" s="5"/>
      <c r="O50" s="70" t="s">
        <v>12</v>
      </c>
    </row>
    <row r="51" spans="2:15" ht="39.9" customHeight="1" x14ac:dyDescent="0.3">
      <c r="B51" s="31">
        <v>15</v>
      </c>
      <c r="C51" s="207"/>
      <c r="D51" s="289" t="s">
        <v>92</v>
      </c>
      <c r="E51" s="289"/>
      <c r="F51" s="289"/>
      <c r="G51" s="289"/>
      <c r="H51" s="289"/>
      <c r="I51" s="289"/>
      <c r="J51" s="4"/>
      <c r="K51" s="261"/>
      <c r="L51" s="261"/>
      <c r="M51" s="71" t="s">
        <v>93</v>
      </c>
      <c r="N51" s="5"/>
      <c r="O51" s="70" t="s">
        <v>94</v>
      </c>
    </row>
    <row r="52" spans="2:15" ht="39.9" customHeight="1" x14ac:dyDescent="0.3">
      <c r="B52" s="31">
        <v>16</v>
      </c>
      <c r="C52" s="207"/>
      <c r="D52" s="287" t="s">
        <v>95</v>
      </c>
      <c r="E52" s="287"/>
      <c r="F52" s="287"/>
      <c r="G52" s="287"/>
      <c r="H52" s="287"/>
      <c r="I52" s="287"/>
      <c r="J52" s="4"/>
      <c r="K52" s="261"/>
      <c r="L52" s="261"/>
      <c r="M52" s="72" t="s">
        <v>96</v>
      </c>
      <c r="N52" s="13"/>
      <c r="O52" s="47" t="s">
        <v>172</v>
      </c>
    </row>
    <row r="53" spans="2:15" ht="24.9" customHeight="1" x14ac:dyDescent="0.3">
      <c r="B53" s="292" t="s">
        <v>98</v>
      </c>
      <c r="C53" s="292"/>
      <c r="D53" s="292"/>
      <c r="E53" s="292"/>
      <c r="F53" s="292"/>
      <c r="G53" s="292"/>
      <c r="H53" s="292"/>
      <c r="I53" s="292"/>
      <c r="J53" s="292"/>
      <c r="K53" s="292" t="s">
        <v>99</v>
      </c>
      <c r="L53" s="293"/>
      <c r="M53" s="293"/>
      <c r="N53" s="293"/>
    </row>
    <row r="54" spans="2:15" ht="24.9" customHeight="1" x14ac:dyDescent="0.3">
      <c r="B54" s="292"/>
      <c r="C54" s="292"/>
      <c r="D54" s="292"/>
      <c r="E54" s="292"/>
      <c r="F54" s="292"/>
      <c r="G54" s="292"/>
      <c r="H54" s="292"/>
      <c r="I54" s="292"/>
      <c r="J54" s="292"/>
      <c r="K54" s="293"/>
      <c r="L54" s="293"/>
      <c r="M54" s="293"/>
      <c r="N54" s="293"/>
    </row>
    <row r="55" spans="2:15" ht="24.9" customHeight="1" x14ac:dyDescent="0.3">
      <c r="B55" s="292"/>
      <c r="C55" s="292"/>
      <c r="D55" s="292"/>
      <c r="E55" s="292"/>
      <c r="F55" s="292"/>
      <c r="G55" s="292"/>
      <c r="H55" s="292"/>
      <c r="I55" s="292"/>
      <c r="J55" s="292"/>
      <c r="K55" s="293"/>
      <c r="L55" s="293"/>
      <c r="M55" s="293"/>
      <c r="N55" s="293"/>
    </row>
    <row r="56" spans="2:15" ht="63.75" customHeight="1" x14ac:dyDescent="0.3">
      <c r="B56" s="173" t="s">
        <v>222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</row>
    <row r="57" spans="2:15" ht="24.9" customHeight="1" x14ac:dyDescent="0.3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2:15" ht="24.9" customHeight="1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5" ht="24.9" customHeight="1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5" ht="24.9" customHeight="1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5" ht="24.9" customHeight="1" x14ac:dyDescent="0.3"/>
    <row r="62" spans="2:15" ht="24.9" customHeight="1" x14ac:dyDescent="0.3"/>
    <row r="63" spans="2:15" ht="24.9" customHeight="1" x14ac:dyDescent="0.3"/>
    <row r="64" spans="2:15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</sheetData>
  <sheetProtection password="C26C" sheet="1" formatCells="0" formatColumns="0" formatRows="0" insertColumns="0" insertRows="0" deleteColumns="0" deleteRows="0"/>
  <mergeCells count="112">
    <mergeCell ref="B53:J55"/>
    <mergeCell ref="K53:N55"/>
    <mergeCell ref="B56:N56"/>
    <mergeCell ref="D52:I52"/>
    <mergeCell ref="K52:L52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6" priority="2">
      <formula>$E$6="NIE"</formula>
    </cfRule>
  </conditionalFormatting>
  <conditionalFormatting sqref="G10:N10">
    <cfRule type="expression" dxfId="5" priority="1">
      <formula>$E$10="NIE"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" priority="12">
      <formula>$J37="NIE"</formula>
    </cfRule>
  </conditionalFormatting>
  <conditionalFormatting sqref="K49:N49">
    <cfRule type="expression" dxfId="3" priority="9">
      <formula>$J$49="NIE"</formula>
    </cfRule>
  </conditionalFormatting>
  <conditionalFormatting sqref="K50:N50">
    <cfRule type="expression" dxfId="2" priority="8">
      <formula>$J$50="NIE"</formula>
    </cfRule>
  </conditionalFormatting>
  <conditionalFormatting sqref="K51:N51">
    <cfRule type="expression" dxfId="1" priority="7">
      <formula>$J$51="NIE"</formula>
    </cfRule>
  </conditionalFormatting>
  <conditionalFormatting sqref="K52:N52">
    <cfRule type="expression" dxfId="0" priority="6">
      <formula>$J$52="NIE"</formula>
    </cfRule>
  </conditionalFormatting>
  <dataValidations count="3">
    <dataValidation type="list" allowBlank="1" showInputMessage="1" showErrorMessage="1" sqref="J37:J52 E10 E6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  <dataValidation type="list" allowBlank="1" showInputMessage="1" showErrorMessage="1" sqref="E8:F8" xr:uid="{00000000-0002-0000-0800-000002000000}">
      <formula1>$T$8:$T$12</formula1>
    </dataValidation>
  </dataValidations>
  <pageMargins left="0.7" right="0.7" top="0.75" bottom="0.75" header="0.3" footer="0.3"/>
  <pageSetup paperSize="9" scale="42" fitToWidth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8_Załącznik nr 6 do Regulaminu_Audyt Ex-Ante</dc:title>
  <dc:creator>Piotr Oblekowski</dc:creator>
  <cp:lastModifiedBy>Druszcz Magdalena</cp:lastModifiedBy>
  <cp:lastPrinted>2024-06-25T16:25:26Z</cp:lastPrinted>
  <dcterms:created xsi:type="dcterms:W3CDTF">2015-06-05T18:19:34Z</dcterms:created>
  <dcterms:modified xsi:type="dcterms:W3CDTF">2024-08-30T11:35:41Z</dcterms:modified>
</cp:coreProperties>
</file>